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kovar\Desktop\"/>
    </mc:Choice>
  </mc:AlternateContent>
  <bookViews>
    <workbookView xWindow="0" yWindow="0" windowWidth="0" windowHeight="0"/>
  </bookViews>
  <sheets>
    <sheet name="Rekapitulace stavby" sheetId="1" r:id="rId1"/>
    <sheet name="SO101 - Chodníky" sheetId="2" r:id="rId2"/>
    <sheet name="VON - Vedlejší náklady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'SO101 - Chodníky'!$C$89:$K$286</definedName>
    <definedName name="_xlnm.Print_Area" localSheetId="1">'SO101 - Chodníky'!$C$4:$J$39,'SO101 - Chodníky'!$C$45:$J$71,'SO101 - Chodníky'!$C$77:$K$286</definedName>
    <definedName name="_xlnm.Print_Titles" localSheetId="1">'SO101 - Chodníky'!$89:$89</definedName>
    <definedName name="_xlnm._FilterDatabase" localSheetId="2" hidden="1">'VON - Vedlejší náklady'!$C$83:$K$105</definedName>
    <definedName name="_xlnm.Print_Area" localSheetId="2">'VON - Vedlejší náklady'!$C$4:$J$39,'VON - Vedlejší náklady'!$C$45:$J$65,'VON - Vedlejší náklady'!$C$71:$K$105</definedName>
    <definedName name="_xlnm.Print_Titles" localSheetId="2">'VON - Vedlejší náklady'!$83:$83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04"/>
  <c r="BH104"/>
  <c r="BG104"/>
  <c r="BF104"/>
  <c r="T104"/>
  <c r="T103"/>
  <c r="R104"/>
  <c r="R103"/>
  <c r="P104"/>
  <c r="P103"/>
  <c r="BI99"/>
  <c r="BH99"/>
  <c r="BG99"/>
  <c r="BF99"/>
  <c r="T99"/>
  <c r="R99"/>
  <c r="P99"/>
  <c r="BI97"/>
  <c r="BH97"/>
  <c r="BG97"/>
  <c r="BF97"/>
  <c r="T97"/>
  <c r="R97"/>
  <c r="P97"/>
  <c r="BI94"/>
  <c r="BH94"/>
  <c r="BG94"/>
  <c r="BF94"/>
  <c r="T94"/>
  <c r="R94"/>
  <c r="P94"/>
  <c r="BI92"/>
  <c r="BH92"/>
  <c r="BG92"/>
  <c r="BF92"/>
  <c r="T92"/>
  <c r="R92"/>
  <c r="P92"/>
  <c r="BI89"/>
  <c r="BH89"/>
  <c r="BG89"/>
  <c r="BF89"/>
  <c r="T89"/>
  <c r="R89"/>
  <c r="P89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48"/>
  <c i="2" r="J37"/>
  <c r="J36"/>
  <c i="1" r="AY55"/>
  <c i="2" r="J35"/>
  <c i="1" r="AX55"/>
  <c i="2"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49"/>
  <c r="BH249"/>
  <c r="BG249"/>
  <c r="BF249"/>
  <c r="T249"/>
  <c r="T248"/>
  <c r="T247"/>
  <c r="R249"/>
  <c r="R248"/>
  <c r="R247"/>
  <c r="P249"/>
  <c r="P248"/>
  <c r="P247"/>
  <c r="BI244"/>
  <c r="BH244"/>
  <c r="BG244"/>
  <c r="BF244"/>
  <c r="T244"/>
  <c r="R244"/>
  <c r="P244"/>
  <c r="BI242"/>
  <c r="BH242"/>
  <c r="BG242"/>
  <c r="BF242"/>
  <c r="T242"/>
  <c r="R242"/>
  <c r="P242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0"/>
  <c r="BH230"/>
  <c r="BG230"/>
  <c r="BF230"/>
  <c r="T230"/>
  <c r="R230"/>
  <c r="P230"/>
  <c r="BI228"/>
  <c r="BH228"/>
  <c r="BG228"/>
  <c r="BF228"/>
  <c r="T228"/>
  <c r="R228"/>
  <c r="P228"/>
  <c r="BI225"/>
  <c r="BH225"/>
  <c r="BG225"/>
  <c r="BF225"/>
  <c r="T225"/>
  <c r="R225"/>
  <c r="P225"/>
  <c r="BI223"/>
  <c r="BH223"/>
  <c r="BG223"/>
  <c r="BF223"/>
  <c r="T223"/>
  <c r="R223"/>
  <c r="P223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J87"/>
  <c r="J86"/>
  <c r="F86"/>
  <c r="F84"/>
  <c r="E82"/>
  <c r="J55"/>
  <c r="J54"/>
  <c r="F54"/>
  <c r="F52"/>
  <c r="E50"/>
  <c r="J18"/>
  <c r="E18"/>
  <c r="F87"/>
  <c r="J17"/>
  <c r="J12"/>
  <c r="J52"/>
  <c r="E7"/>
  <c r="E80"/>
  <c i="1" r="L50"/>
  <c r="AM50"/>
  <c r="AM49"/>
  <c r="L49"/>
  <c r="AM47"/>
  <c r="L47"/>
  <c r="L45"/>
  <c r="L44"/>
  <c i="2" r="BK279"/>
  <c r="BK135"/>
  <c r="BK93"/>
  <c r="J124"/>
  <c r="J101"/>
  <c r="J261"/>
  <c r="J244"/>
  <c r="J220"/>
  <c r="BK197"/>
  <c r="BK154"/>
  <c r="BK114"/>
  <c r="J242"/>
  <c r="J203"/>
  <c r="J177"/>
  <c r="BK133"/>
  <c i="3" r="J104"/>
  <c r="J99"/>
  <c i="2" r="J197"/>
  <c r="BK164"/>
  <c r="J95"/>
  <c r="BK271"/>
  <c r="BK218"/>
  <c r="J181"/>
  <c r="BK136"/>
  <c r="BK265"/>
  <c r="J249"/>
  <c r="J218"/>
  <c r="J193"/>
  <c r="J162"/>
  <c r="BK128"/>
  <c r="BK273"/>
  <c r="BK237"/>
  <c r="J199"/>
  <c r="BK175"/>
  <c r="BK132"/>
  <c i="3" r="BK104"/>
  <c i="2" r="BK152"/>
  <c r="J107"/>
  <c r="BK281"/>
  <c r="J135"/>
  <c r="BK116"/>
  <c r="BK253"/>
  <c r="J230"/>
  <c r="BK216"/>
  <c r="J195"/>
  <c r="J152"/>
  <c r="BK285"/>
  <c r="BK244"/>
  <c r="J201"/>
  <c r="J179"/>
  <c r="J138"/>
  <c i="3" r="BK92"/>
  <c i="2" r="J158"/>
  <c r="BK105"/>
  <c r="J281"/>
  <c r="J136"/>
  <c r="J122"/>
  <c r="J277"/>
  <c r="J255"/>
  <c r="BK223"/>
  <c r="BK205"/>
  <c r="J170"/>
  <c r="BK138"/>
  <c r="BK283"/>
  <c r="BK261"/>
  <c r="J208"/>
  <c r="BK166"/>
  <c r="BK119"/>
  <c i="3" r="BK99"/>
  <c r="J92"/>
  <c i="2" r="BK189"/>
  <c r="J103"/>
  <c r="J267"/>
  <c r="J239"/>
  <c r="J205"/>
  <c r="J160"/>
  <c r="BK277"/>
  <c r="BK259"/>
  <c r="BK235"/>
  <c r="BK208"/>
  <c r="J185"/>
  <c r="J145"/>
  <c r="J109"/>
  <c r="J271"/>
  <c r="BK228"/>
  <c r="J189"/>
  <c r="J146"/>
  <c r="BK97"/>
  <c i="3" r="J87"/>
  <c i="2" r="J156"/>
  <c r="BK101"/>
  <c r="BK170"/>
  <c r="BK130"/>
  <c r="BK103"/>
  <c r="J257"/>
  <c r="J233"/>
  <c r="BK207"/>
  <c r="BK187"/>
  <c r="J166"/>
  <c r="BK111"/>
  <c r="J275"/>
  <c r="BK233"/>
  <c r="J191"/>
  <c r="BK145"/>
  <c i="3" r="BK94"/>
  <c i="2" r="J154"/>
  <c r="BK99"/>
  <c r="BK162"/>
  <c r="J132"/>
  <c r="BK267"/>
  <c r="BK257"/>
  <c r="J228"/>
  <c r="BK210"/>
  <c r="BK191"/>
  <c r="J99"/>
  <c r="J269"/>
  <c r="BK225"/>
  <c r="J187"/>
  <c r="BK141"/>
  <c i="3" r="BK89"/>
  <c r="BK87"/>
  <c i="2" r="BK203"/>
  <c r="J173"/>
  <c r="BK126"/>
  <c r="J253"/>
  <c r="J210"/>
  <c r="BK173"/>
  <c r="BK122"/>
  <c r="J263"/>
  <c r="BK242"/>
  <c r="J214"/>
  <c r="BK172"/>
  <c r="J265"/>
  <c r="J216"/>
  <c r="BK183"/>
  <c r="BK139"/>
  <c i="3" r="BK97"/>
  <c i="2" r="J279"/>
  <c r="BK149"/>
  <c r="J285"/>
  <c r="J149"/>
  <c r="J114"/>
  <c r="BK239"/>
  <c r="BK220"/>
  <c r="BK201"/>
  <c r="J175"/>
  <c r="J133"/>
  <c r="J259"/>
  <c r="BK212"/>
  <c r="J172"/>
  <c r="BK124"/>
  <c i="3" r="J89"/>
  <c i="2" r="BK151"/>
  <c r="J119"/>
  <c r="J283"/>
  <c r="J151"/>
  <c r="J128"/>
  <c r="BK107"/>
  <c r="BK263"/>
  <c r="J237"/>
  <c r="BK214"/>
  <c r="J183"/>
  <c r="J143"/>
  <c r="J273"/>
  <c r="J235"/>
  <c r="BK193"/>
  <c r="BK146"/>
  <c r="J111"/>
  <c i="3" r="J97"/>
  <c i="2" r="J212"/>
  <c r="BK179"/>
  <c r="J139"/>
  <c r="BK275"/>
  <c r="BK230"/>
  <c r="BK195"/>
  <c r="BK143"/>
  <c r="BK109"/>
  <c r="BK255"/>
  <c r="J225"/>
  <c r="BK199"/>
  <c r="BK177"/>
  <c r="J141"/>
  <c r="J93"/>
  <c r="BK249"/>
  <c r="J207"/>
  <c r="J164"/>
  <c r="J116"/>
  <c i="3" r="J94"/>
  <c i="2" r="BK160"/>
  <c r="J130"/>
  <c r="BK95"/>
  <c r="BK158"/>
  <c r="J126"/>
  <c i="1" r="AS54"/>
  <c i="2" r="BK181"/>
  <c r="J97"/>
  <c r="BK269"/>
  <c r="J223"/>
  <c r="BK185"/>
  <c r="BK156"/>
  <c r="J105"/>
  <c l="1" r="BK92"/>
  <c r="J92"/>
  <c r="J61"/>
  <c r="T121"/>
  <c r="T148"/>
  <c r="P155"/>
  <c r="BK222"/>
  <c r="J222"/>
  <c r="J65"/>
  <c r="BK241"/>
  <c r="J241"/>
  <c r="J66"/>
  <c r="T252"/>
  <c r="T251"/>
  <c i="3" r="BK91"/>
  <c r="J91"/>
  <c r="J62"/>
  <c r="R91"/>
  <c r="P96"/>
  <c i="2" r="T92"/>
  <c r="R121"/>
  <c r="P148"/>
  <c r="R155"/>
  <c r="P222"/>
  <c r="P241"/>
  <c r="R252"/>
  <c r="R251"/>
  <c i="3" r="BK86"/>
  <c r="J86"/>
  <c r="J61"/>
  <c r="R86"/>
  <c r="P91"/>
  <c r="BK96"/>
  <c r="J96"/>
  <c r="J63"/>
  <c r="T96"/>
  <c i="2" r="P92"/>
  <c r="BK121"/>
  <c r="J121"/>
  <c r="J62"/>
  <c r="R148"/>
  <c r="BK155"/>
  <c r="J155"/>
  <c r="J64"/>
  <c r="R222"/>
  <c r="T241"/>
  <c r="P252"/>
  <c r="P251"/>
  <c i="3" r="P86"/>
  <c r="P85"/>
  <c r="P84"/>
  <c i="1" r="AU56"/>
  <c i="3" r="T86"/>
  <c r="T91"/>
  <c r="R96"/>
  <c i="2" r="R92"/>
  <c r="P121"/>
  <c r="BK148"/>
  <c r="J148"/>
  <c r="J63"/>
  <c r="T155"/>
  <c r="T222"/>
  <c r="R241"/>
  <c r="BK252"/>
  <c r="J252"/>
  <c r="J70"/>
  <c i="3" r="BK103"/>
  <c r="J103"/>
  <c r="J64"/>
  <c i="2" r="BK248"/>
  <c r="J248"/>
  <c r="J68"/>
  <c i="3" r="J52"/>
  <c r="BE92"/>
  <c r="BE99"/>
  <c r="F55"/>
  <c r="E74"/>
  <c r="BE89"/>
  <c r="BE94"/>
  <c r="BE97"/>
  <c r="BE87"/>
  <c r="BE104"/>
  <c i="2" r="F55"/>
  <c r="J84"/>
  <c r="BE93"/>
  <c r="BE99"/>
  <c r="BE101"/>
  <c r="BE103"/>
  <c r="BE128"/>
  <c r="BE133"/>
  <c r="BE143"/>
  <c r="BE160"/>
  <c r="BE172"/>
  <c r="BE173"/>
  <c r="BE177"/>
  <c r="BE187"/>
  <c r="BE189"/>
  <c r="BE197"/>
  <c r="BE199"/>
  <c r="BE203"/>
  <c r="BE205"/>
  <c r="BE207"/>
  <c r="BE216"/>
  <c r="BE220"/>
  <c r="BE223"/>
  <c r="BE235"/>
  <c r="BE239"/>
  <c r="BE249"/>
  <c r="BE255"/>
  <c r="BE259"/>
  <c r="BE269"/>
  <c r="BE271"/>
  <c r="BE273"/>
  <c r="BE275"/>
  <c r="BE281"/>
  <c r="BE107"/>
  <c r="BE116"/>
  <c r="BE119"/>
  <c r="BE122"/>
  <c r="BE130"/>
  <c r="BE135"/>
  <c r="BE145"/>
  <c r="BE146"/>
  <c r="BE156"/>
  <c r="BE158"/>
  <c r="BE170"/>
  <c r="BE175"/>
  <c r="BE179"/>
  <c r="BE181"/>
  <c r="BE183"/>
  <c r="BE185"/>
  <c r="BE193"/>
  <c r="BE195"/>
  <c r="BE201"/>
  <c r="BE208"/>
  <c r="BE210"/>
  <c r="BE212"/>
  <c r="BE214"/>
  <c r="BE218"/>
  <c r="BE225"/>
  <c r="BE228"/>
  <c r="BE230"/>
  <c r="BE233"/>
  <c r="BE237"/>
  <c r="BE242"/>
  <c r="BE244"/>
  <c r="BE253"/>
  <c r="BE257"/>
  <c r="BE261"/>
  <c r="BE263"/>
  <c r="BE265"/>
  <c r="BE267"/>
  <c r="E48"/>
  <c r="BE95"/>
  <c r="BE97"/>
  <c r="BE105"/>
  <c r="BE111"/>
  <c r="BE138"/>
  <c r="BE139"/>
  <c r="BE141"/>
  <c r="BE151"/>
  <c r="BE152"/>
  <c r="BE154"/>
  <c r="BE164"/>
  <c r="BE166"/>
  <c r="BE283"/>
  <c r="BE109"/>
  <c r="BE114"/>
  <c r="BE124"/>
  <c r="BE126"/>
  <c r="BE132"/>
  <c r="BE136"/>
  <c r="BE149"/>
  <c r="BE162"/>
  <c r="BE191"/>
  <c r="BE277"/>
  <c r="BE279"/>
  <c r="BE285"/>
  <c r="F36"/>
  <c i="1" r="BC55"/>
  <c i="3" r="F34"/>
  <c i="1" r="BA56"/>
  <c i="2" r="F37"/>
  <c i="1" r="BD55"/>
  <c i="3" r="J34"/>
  <c i="1" r="AW56"/>
  <c i="3" r="F35"/>
  <c i="1" r="BB56"/>
  <c i="2" r="F35"/>
  <c i="1" r="BB55"/>
  <c i="3" r="F37"/>
  <c i="1" r="BD56"/>
  <c i="2" r="F34"/>
  <c i="1" r="BA55"/>
  <c i="2" r="J34"/>
  <c i="1" r="AW55"/>
  <c i="3" r="F36"/>
  <c i="1" r="BC56"/>
  <c i="2" l="1" r="R91"/>
  <c r="R90"/>
  <c i="3" r="T85"/>
  <c r="T84"/>
  <c i="2" r="P91"/>
  <c r="P90"/>
  <c i="1" r="AU55"/>
  <c i="3" r="R85"/>
  <c r="R84"/>
  <c i="2" r="T91"/>
  <c r="T90"/>
  <c r="BK247"/>
  <c r="J247"/>
  <c r="J67"/>
  <c r="BK251"/>
  <c r="J251"/>
  <c r="J69"/>
  <c i="3" r="BK85"/>
  <c r="J85"/>
  <c r="J60"/>
  <c i="2" r="BK91"/>
  <c r="J91"/>
  <c r="J60"/>
  <c i="1" r="BD54"/>
  <c r="W33"/>
  <c r="BC54"/>
  <c r="AY54"/>
  <c i="2" r="J33"/>
  <c i="1" r="AV55"/>
  <c r="AT55"/>
  <c r="BA54"/>
  <c r="AW54"/>
  <c r="AK30"/>
  <c r="AU54"/>
  <c i="2" r="F33"/>
  <c i="1" r="AZ55"/>
  <c r="BB54"/>
  <c r="W31"/>
  <c i="3" r="J33"/>
  <c i="1" r="AV56"/>
  <c r="AT56"/>
  <c i="3" r="F33"/>
  <c i="1" r="AZ56"/>
  <c i="2" l="1" r="BK90"/>
  <c r="J90"/>
  <c r="J59"/>
  <c i="3" r="BK84"/>
  <c r="J84"/>
  <c i="1" r="AX54"/>
  <c r="AZ54"/>
  <c r="W29"/>
  <c r="W32"/>
  <c r="W30"/>
  <c i="3" r="J30"/>
  <c i="1" r="AG56"/>
  <c i="3" l="1" r="J39"/>
  <c r="J59"/>
  <c i="1" r="AN56"/>
  <c i="2" r="J30"/>
  <c i="1" r="AG55"/>
  <c r="AG54"/>
  <c r="AK26"/>
  <c r="AV54"/>
  <c r="AK29"/>
  <c r="AK35"/>
  <c i="2" l="1" r="J39"/>
  <c i="1" r="AN5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<sst xmlns="http://schemas.openxmlformats.org/spreadsheetml/2006/main">
  <si>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</si>
  <si>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</si>
  <si>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</si>
  <si>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</si>
  <si>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</si>
  <si>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{40b3867c-f5fa-4d98-a320-7507b407db56}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</si>
  <si>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</si>
  <si>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</si>
  <si>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</si>
  <si>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</si>
  <si>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</si>
  <si>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</si>
  <si>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</si>
  <si>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</si>
  <si>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9/2024-II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</si>
  <si>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</si>
  <si>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</si>
  <si>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Chodníky Běluňská - stavební úpravy</t>
  </si>
  <si>
    <t>KSO:</t>
  </si>
  <si>
    <t/>
  </si>
  <si>
    <t>CC-CZ:</t>
  </si>
  <si>
    <t>Místo:</t>
  </si>
  <si>
    <t>Praha 20</t>
  </si>
  <si>
    <t>Datum:</t>
  </si>
  <si>
    <t>6. 9. 2024</t>
  </si>
  <si>
    <t>Zadavatel:</t>
  </si>
  <si>
    <t>IČ:</t>
  </si>
  <si>
    <t>MČ Praha 20</t>
  </si>
  <si>
    <t>DIČ:</t>
  </si>
  <si>
    <t>Uchazeč:</t>
  </si>
  <si>
    <t>Vyplň údaj</t>
  </si>
  <si>
    <t>Projektant:</t>
  </si>
  <si>
    <t>EKIS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</si>
  <si>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</si>
  <si>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</si>
  <si>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</si>
  <si>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</si>
  <si>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</si>
  <si>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</si>
  <si>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</si>
  <si>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</si>
  <si>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</si>
  <si>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</si>
  <si>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</si>
  <si>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</si>
  <si>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</si>
  <si>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</si>
  <si>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</si>
  <si>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</si>
  <si>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</si>
  <si>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</si>
  <si>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</si>
  <si>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</si>
  <si>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</si>
  <si>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</si>
  <si>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</si>
  <si>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</si>
  <si>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</si>
  <si>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</si>
  <si>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</si>
  <si>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</si>
  <si>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</si>
  <si>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</si>
  <si>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</si>
  <si>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</si>
  <si>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</si>
  <si>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</si>
  <si>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</si>
  <si>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</si>
  <si>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</si>
  <si>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</si>
  <si>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</si>
  <si>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</si>
  <si>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</si>
  <si>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</si>
  <si>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</si>
  <si>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SO101</t>
  </si>
  <si>
    <t>Chodníky</t>
  </si>
  <si>
    <t>STA</t>
  </si>
  <si>
    <t>1</t>
  </si>
  <si>
    <t>{ef433bdb-fcbe-4fe5-a66b-06dd5456ce79}</t>
  </si>
  <si>
    <t>2</t>
  </si>
  <si>
    <t>VON</t>
  </si>
  <si>
    <t>Vedlejší náklady</t>
  </si>
  <si>
    <t>{01f7c743-c719-4116-b19f-7b4e591ba998}</t>
  </si>
  <si>
    <t>KRYCÍ LIST SOUPISU PRACÍ</t>
  </si>
  <si>
    <t>Objekt:</t>
  </si>
  <si>
    <t>SO101 - Chodníky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</si>
  <si>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</si>
  <si>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</si>
  <si>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</si>
  <si>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</si>
  <si>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</si>
  <si>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</si>
  <si>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</si>
  <si>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</si>
  <si>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</si>
  <si>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</si>
  <si>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</si>
  <si>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</si>
  <si>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</si>
  <si>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</si>
  <si>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</si>
  <si>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</si>
  <si>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</si>
  <si>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</si>
  <si>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</si>
  <si>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</si>
  <si>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</si>
  <si>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</si>
  <si>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</si>
  <si>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</si>
  <si>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</si>
  <si>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</si>
  <si>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</si>
  <si>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</si>
  <si>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</si>
  <si>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</si>
  <si>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</si>
  <si>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</si>
  <si>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</si>
  <si>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</si>
  <si>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</si>
  <si>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</si>
  <si>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CS ÚRS 2024 02</t>
  </si>
  <si>
    <t>4</t>
  </si>
  <si>
    <t>1989657867</t>
  </si>
  <si>
    <t>Online PSC</t>
  </si>
  <si>
    <t>https://podminky.urs.cz/item/CS_URS_2024_02/113106123</t>
  </si>
  <si>
    <t>113107141</t>
  </si>
  <si>
    <t>Odstranění podkladů nebo krytů ručně s přemístěním hmot na skládku na vzdálenost do 3 m nebo s naložením na dopravní prostředek živičných, o tl. vrstvy do 50 mm</t>
  </si>
  <si>
    <t>-1712221475</t>
  </si>
  <si>
    <t>https://podminky.urs.cz/item/CS_URS_2024_02/113107141</t>
  </si>
  <si>
    <t>3</t>
  </si>
  <si>
    <t>113107143</t>
  </si>
  <si>
    <t>Odstranění podkladů nebo krytů ručně s přemístěním hmot na skládku na vzdálenost do 3 m nebo s naložením na dopravní prostředek živičných, o tl. vrstvy přes 100 do 150 mm</t>
  </si>
  <si>
    <t>2142834557</t>
  </si>
  <si>
    <t>https://podminky.urs.cz/item/CS_URS_2024_02/113107143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</si>
  <si>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</si>
  <si>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</si>
  <si>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</si>
  <si>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-1071567628</t>
  </si>
  <si>
    <t>https://podminky.urs.cz/item/CS_URS_2024_02/113201112</t>
  </si>
  <si>
    <t>5</t>
  </si>
  <si>
    <t>119002121</t>
  </si>
  <si>
    <t>Pomocné konstrukce při zabezpečení výkopu vodorovné pochozí přechodová lávka délky do 2 m včetně zábradlí zřízení</t>
  </si>
  <si>
    <t>kus</t>
  </si>
  <si>
    <t>-173405900</t>
  </si>
  <si>
    <t>https://podminky.urs.cz/item/CS_URS_2024_02/119002121</t>
  </si>
  <si>
    <t>6</t>
  </si>
  <si>
    <t>119002122</t>
  </si>
  <si>
    <t>Pomocné konstrukce při zabezpečení výkopu vodorovné pochozí přechodová lávka délky do 2 m včetně zábradlí odstranění</t>
  </si>
  <si>
    <t>384458817</t>
  </si>
  <si>
    <t>https://podminky.urs.cz/item/CS_URS_2024_02/119002122</t>
  </si>
  <si>
    <t>7</t>
  </si>
  <si>
    <t>122111101</t>
  </si>
  <si>
    <t>Odkopávky a prokopávky ručně zapažené i nezapažené v hornině třídy těžitelnosti I skupiny 1 a 2</t>
  </si>
  <si>
    <t>m3</t>
  </si>
  <si>
    <t>1443372444</t>
  </si>
  <si>
    <t>https://podminky.urs.cz/item/CS_URS_2024_02/122111101</t>
  </si>
  <si>
    <t>8</t>
  </si>
  <si>
    <t>131113701</t>
  </si>
  <si>
    <t>Hloubení nezapažených jam ručně s urovnáním dna do předepsaného profilu a spádu v hornině třídy těžitelnosti I skupiny 1 a 2 soudržných</t>
  </si>
  <si>
    <t>-481363241</t>
  </si>
  <si>
    <t>https://podminky.urs.cz/item/CS_URS_2024_02/131113701</t>
  </si>
  <si>
    <t>9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</si>
  <si>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</si>
  <si>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</si>
  <si>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1161368363</t>
  </si>
  <si>
    <t>https://podminky.urs.cz/item/CS_URS_2024_02/162351104</t>
  </si>
  <si>
    <t>10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</si>
  <si>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</si>
  <si>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</si>
  <si>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-1861984572</t>
  </si>
  <si>
    <t>https://podminky.urs.cz/item/CS_URS_2024_02/162751119</t>
  </si>
  <si>
    <t>VV</t>
  </si>
  <si>
    <t>423*30</t>
  </si>
  <si>
    <t>11</t>
  </si>
  <si>
    <t>171152501</t>
  </si>
  <si>
    <t>Zhutnění podloží pod násypy z rostlé horniny třídy těžitelnosti I a II, skupiny 1 až 4 z hornin soudružných a nesoudržných</t>
  </si>
  <si>
    <t>1649306575</t>
  </si>
  <si>
    <t>https://podminky.urs.cz/item/CS_URS_2024_02/171152501</t>
  </si>
  <si>
    <t>171201231</t>
  </si>
  <si>
    <t>Poplatek za uložení stavebního odpadu na recyklační skládce (skládkovné) zeminy a kamení zatříděného do Katalogu odpadů pod kódem 17 05 04</t>
  </si>
  <si>
    <t>t</t>
  </si>
  <si>
    <t>978260715</t>
  </si>
  <si>
    <t>https://podminky.urs.cz/item/CS_URS_2024_02/171201231</t>
  </si>
  <si>
    <t>423*2</t>
  </si>
  <si>
    <t>13</t>
  </si>
  <si>
    <t>171251201</t>
  </si>
  <si>
    <t>Uložení sypaniny na skládky nebo meziskládky bez hutnění s upravením uložené sypaniny do předepsaného tvaru</t>
  </si>
  <si>
    <t>-1430219534</t>
  </si>
  <si>
    <t>https://podminky.urs.cz/item/CS_URS_2024_02/171251201</t>
  </si>
  <si>
    <t>Komunikace pozemní</t>
  </si>
  <si>
    <t>14</t>
  </si>
  <si>
    <t>564851111</t>
  </si>
  <si>
    <t>Podklad ze štěrkodrti ŠD s rozprostřením a zhutněním plochy přes 100 m2, po zhutnění tl. 150 mm</t>
  </si>
  <si>
    <t>661163315</t>
  </si>
  <si>
    <t>https://podminky.urs.cz/item/CS_URS_2024_02/564851111</t>
  </si>
  <si>
    <t>15</t>
  </si>
  <si>
    <t>564871111</t>
  </si>
  <si>
    <t>Podklad ze štěrkodrti ŠD s rozprostřením a zhutněním plochy přes 100 m2, po zhutnění tl. 250 mm</t>
  </si>
  <si>
    <t>-611371602</t>
  </si>
  <si>
    <t>https://podminky.urs.cz/item/CS_URS_2024_02/564871111</t>
  </si>
  <si>
    <t>16</t>
  </si>
  <si>
    <t>566901234</t>
  </si>
  <si>
    <t>Vyspravení podkladu po překopech inženýrských sítí plochy přes 15 m2 s rozprostřením a zhutněním štěrkodrtí tl. 250 mm</t>
  </si>
  <si>
    <t>932605894</t>
  </si>
  <si>
    <t>https://podminky.urs.cz/item/CS_URS_2024_02/566901234</t>
  </si>
  <si>
    <t>17</t>
  </si>
  <si>
    <t>572341112</t>
  </si>
  <si>
    <t>Vyspravení krytu komunikací po překopech inženýrských sítí plochy přes 15 m2 asfaltovým betonem ACO (AB), po zhutnění tl. přes 50 do 70 mm</t>
  </si>
  <si>
    <t>1822150476</t>
  </si>
  <si>
    <t>https://podminky.urs.cz/item/CS_URS_2024_02/572341112</t>
  </si>
  <si>
    <t>18</t>
  </si>
  <si>
    <t>596211131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</si>
  <si>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C, pro plochy přes 50 do 100 m2</t>
  </si>
  <si>
    <t>398301722</t>
  </si>
  <si>
    <t>https://podminky.urs.cz/item/CS_URS_2024_02/596211131</t>
  </si>
  <si>
    <t>19</t>
  </si>
  <si>
    <t>M</t>
  </si>
  <si>
    <t>59245006</t>
  </si>
  <si>
    <t>dlažba pro nevidomé betonová 200x100mm tl 60mm barevná</t>
  </si>
  <si>
    <t>-1013509487</t>
  </si>
  <si>
    <t>20</t>
  </si>
  <si>
    <t>446557883</t>
  </si>
  <si>
    <t>59245225</t>
  </si>
  <si>
    <t>dlažba pro nevidomé betonová 200x100mm tl 80mm přírodní</t>
  </si>
  <si>
    <t>78878053</t>
  </si>
  <si>
    <t>22</t>
  </si>
  <si>
    <t>596211133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</si>
  <si>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C, pro plochy přes 300 m2</t>
  </si>
  <si>
    <t>-2034398561</t>
  </si>
  <si>
    <t>https://podminky.urs.cz/item/CS_URS_2024_02/596211133</t>
  </si>
  <si>
    <t>23</t>
  </si>
  <si>
    <t>59245008</t>
  </si>
  <si>
    <t>dlažba skladebná betonová 200x100mm tl 60mm barevná</t>
  </si>
  <si>
    <t>-35634537</t>
  </si>
  <si>
    <t>24</t>
  </si>
  <si>
    <t>596211231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</si>
  <si>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C, pro plochy přes 50 do 100 m2</t>
  </si>
  <si>
    <t>-972121486</t>
  </si>
  <si>
    <t>https://podminky.urs.cz/item/CS_URS_2024_02/596211231</t>
  </si>
  <si>
    <t>25</t>
  </si>
  <si>
    <t>59246086</t>
  </si>
  <si>
    <t>dlažba pro nevidomé betonová 200x200mm tl 60mm bílá</t>
  </si>
  <si>
    <t>-1407959674</t>
  </si>
  <si>
    <t>51*1,1 'Přepočtené koeficientem množství</t>
  </si>
  <si>
    <t>26</t>
  </si>
  <si>
    <t>596211232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</si>
  <si>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C, pro plochy přes 100 do 300 m2</t>
  </si>
  <si>
    <t>980388774</t>
  </si>
  <si>
    <t>https://podminky.urs.cz/item/CS_URS_2024_02/596211232</t>
  </si>
  <si>
    <t>27</t>
  </si>
  <si>
    <t>59245005</t>
  </si>
  <si>
    <t>dlažba skladebná betonová 200x100mm tl 80mm barevná</t>
  </si>
  <si>
    <t>-855996131</t>
  </si>
  <si>
    <t>28</t>
  </si>
  <si>
    <t>596991112</t>
  </si>
  <si>
    <t>Řezání betonové, kameninové nebo kamenné dlažby do oblouku tloušťky dlažby přes 60 do 80 mm</t>
  </si>
  <si>
    <t>-1590983917</t>
  </si>
  <si>
    <t>https://podminky.urs.cz/item/CS_URS_2024_02/596991112</t>
  </si>
  <si>
    <t>Trubní vedení</t>
  </si>
  <si>
    <t>29</t>
  </si>
  <si>
    <t>899132212</t>
  </si>
  <si>
    <t>Výměna (výšková úprava) poklopu vodovodního samonivelačního nebo pevného šoupátkového</t>
  </si>
  <si>
    <t>-715050202</t>
  </si>
  <si>
    <t>https://podminky.urs.cz/item/CS_URS_2024_02/899132212</t>
  </si>
  <si>
    <t>30</t>
  </si>
  <si>
    <t>55241104</t>
  </si>
  <si>
    <t>poklop šoupátkový litinový bez ventilace tř D400 v samonivelačním rámu</t>
  </si>
  <si>
    <t>972130452</t>
  </si>
  <si>
    <t>31</t>
  </si>
  <si>
    <t>899132213</t>
  </si>
  <si>
    <t>Výměna (výšková úprava) poklopu vodovodního samonivelačního nebo pevného hydrantového</t>
  </si>
  <si>
    <t>-928492169</t>
  </si>
  <si>
    <t>https://podminky.urs.cz/item/CS_URS_2024_02/899132213</t>
  </si>
  <si>
    <t>32</t>
  </si>
  <si>
    <t>55241105</t>
  </si>
  <si>
    <t>poklop hydrantový litinový bez ventilace tř D400 v samonivelačním rámu</t>
  </si>
  <si>
    <t>-1926399224</t>
  </si>
  <si>
    <t>Ostatní konstrukce a práce, bourání</t>
  </si>
  <si>
    <t>33</t>
  </si>
  <si>
    <t>911381212</t>
  </si>
  <si>
    <t>Městská ochranná zábrana průběžná délky 1 m, výšky 0,5 m</t>
  </si>
  <si>
    <t>-1239740586</t>
  </si>
  <si>
    <t>https://podminky.urs.cz/item/CS_URS_2024_02/911381212</t>
  </si>
  <si>
    <t>34</t>
  </si>
  <si>
    <t>911381215</t>
  </si>
  <si>
    <t>Městská ochranná zábrana průběžná délky 2 m, výšky 0,5 m</t>
  </si>
  <si>
    <t>635935457</t>
  </si>
  <si>
    <t>https://podminky.urs.cz/item/CS_URS_2024_02/911381215</t>
  </si>
  <si>
    <t>35</t>
  </si>
  <si>
    <t>911381222</t>
  </si>
  <si>
    <t>Městská ochranná zábrana koncová délky 2 m, výšky 0,5 m</t>
  </si>
  <si>
    <t>1907956715</t>
  </si>
  <si>
    <t>https://podminky.urs.cz/item/CS_URS_2024_02/911381222</t>
  </si>
  <si>
    <t>36</t>
  </si>
  <si>
    <t>913121111</t>
  </si>
  <si>
    <t>Montáž a demontáž dočasných dopravních značek kompletních značek vč. podstavce a sloupku základních</t>
  </si>
  <si>
    <t>1210341600</t>
  </si>
  <si>
    <t>https://podminky.urs.cz/item/CS_URS_2024_02/913121111</t>
  </si>
  <si>
    <t>37</t>
  </si>
  <si>
    <t>913211111</t>
  </si>
  <si>
    <t>Montáž a demontáž dočasných dopravních zábran reflexních, šířky 1,5 m</t>
  </si>
  <si>
    <t>244677795</t>
  </si>
  <si>
    <t>https://podminky.urs.cz/item/CS_URS_2024_02/913211111</t>
  </si>
  <si>
    <t>38</t>
  </si>
  <si>
    <t>914111111</t>
  </si>
  <si>
    <t>Montáž svislé dopravní značky základní velikosti do 1 m2 objímkami na sloupky nebo konzoly</t>
  </si>
  <si>
    <t>1709483983</t>
  </si>
  <si>
    <t>https://podminky.urs.cz/item/CS_URS_2024_02/914111111</t>
  </si>
  <si>
    <t>"zpětmontáž stávajícího SDZ"</t>
  </si>
  <si>
    <t>39</t>
  </si>
  <si>
    <t>914511111</t>
  </si>
  <si>
    <t>Montáž sloupku dopravních značek délky do 3,5 m do betonového základu</t>
  </si>
  <si>
    <t>-2029180641</t>
  </si>
  <si>
    <t>https://podminky.urs.cz/item/CS_URS_2024_02/914511111</t>
  </si>
  <si>
    <t>40</t>
  </si>
  <si>
    <t>40445225</t>
  </si>
  <si>
    <t>sloupek pro dopravní značku Zn D 60mm v 3,5m</t>
  </si>
  <si>
    <t>2123128676</t>
  </si>
  <si>
    <t>41</t>
  </si>
  <si>
    <t>915223121</t>
  </si>
  <si>
    <t>Orientační prvky pro nevidomé z plastu na pozemních komunikacích a komunikacích pro pěší vodicí linie na přechodu šířky 170 mm</t>
  </si>
  <si>
    <t>1106764375</t>
  </si>
  <si>
    <t>https://podminky.urs.cz/item/CS_URS_2024_02/915223121</t>
  </si>
  <si>
    <t>42</t>
  </si>
  <si>
    <t>915231111</t>
  </si>
  <si>
    <t>Vodorovné dopravní značení stříkaným plastem přechody pro chodce, šipky, symboly nápisy bílé základní</t>
  </si>
  <si>
    <t>2012414302</t>
  </si>
  <si>
    <t>https://podminky.urs.cz/item/CS_URS_2024_02/915231111</t>
  </si>
  <si>
    <t>43</t>
  </si>
  <si>
    <t>915621111</t>
  </si>
  <si>
    <t>Předznačení pro vodorovné značení stříkané barvou nebo prováděné z nátěrových hmot plošné šipky, symboly, nápisy</t>
  </si>
  <si>
    <t>636617380</t>
  </si>
  <si>
    <t>https://podminky.urs.cz/item/CS_URS_2024_02/915621111</t>
  </si>
  <si>
    <t>44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</si>
  <si>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</si>
  <si>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</si>
  <si>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1892895776</t>
  </si>
  <si>
    <t>https://podminky.urs.cz/item/CS_URS_2024_02/916131213</t>
  </si>
  <si>
    <t>45</t>
  </si>
  <si>
    <t>59217031</t>
  </si>
  <si>
    <t>obrubník silniční betonový 1000x150x250mm</t>
  </si>
  <si>
    <t>-590568831</t>
  </si>
  <si>
    <t>367*1,02 'Přepočtené koeficientem množství</t>
  </si>
  <si>
    <t>46</t>
  </si>
  <si>
    <t>595163900</t>
  </si>
  <si>
    <t>47</t>
  </si>
  <si>
    <t>59217029</t>
  </si>
  <si>
    <t>obrubník silniční betonový nájezdový 1000x150x150mm</t>
  </si>
  <si>
    <t>1057833313</t>
  </si>
  <si>
    <t>251*1,02 'Přepočtené koeficientem množství</t>
  </si>
  <si>
    <t>48</t>
  </si>
  <si>
    <t>-949650884</t>
  </si>
  <si>
    <t>49</t>
  </si>
  <si>
    <t>59217030</t>
  </si>
  <si>
    <t>obrubník silniční betonový přechodový 1000x150x150-250mm</t>
  </si>
  <si>
    <t>372126842</t>
  </si>
  <si>
    <t>65*1,02 'Přepočtené koeficientem množství</t>
  </si>
  <si>
    <t>50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</si>
  <si>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</si>
  <si>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</si>
  <si>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1517579535</t>
  </si>
  <si>
    <t>https://podminky.urs.cz/item/CS_URS_2024_02/916231213</t>
  </si>
  <si>
    <t>51</t>
  </si>
  <si>
    <t>59217016</t>
  </si>
  <si>
    <t>obrubník betonový chodníkový 1000x80x250mm</t>
  </si>
  <si>
    <t>-1118794293</t>
  </si>
  <si>
    <t>230*1,02 'Přepočtené koeficientem množství</t>
  </si>
  <si>
    <t>52</t>
  </si>
  <si>
    <t>916991121</t>
  </si>
  <si>
    <t>Lože pod obrubníky, krajníky nebo obruby z dlažebních kostek z betonu prostého</t>
  </si>
  <si>
    <t>369207157</t>
  </si>
  <si>
    <t>https://podminky.urs.cz/item/CS_URS_2024_02/916991121</t>
  </si>
  <si>
    <t>53</t>
  </si>
  <si>
    <t>919112223</t>
  </si>
  <si>
    <t>Řezání dilatačních spár v živičném krytu vytvoření komůrky pro těsnící zálivku šířky 15 mm, hloubky 30 mm</t>
  </si>
  <si>
    <t>-2048267249</t>
  </si>
  <si>
    <t>https://podminky.urs.cz/item/CS_URS_2024_02/919112223</t>
  </si>
  <si>
    <t>54</t>
  </si>
  <si>
    <t>919121223</t>
  </si>
  <si>
    <t>Utěsnění dilatačních spár zálivkou za studena v cementobetonovém nebo živičném krytu včetně adhezního nátěru bez těsnicího profilu pod zálivkou, pro komůrky šířky 15 mm, hloubky 30 mm</t>
  </si>
  <si>
    <t>2087307918</t>
  </si>
  <si>
    <t>https://podminky.urs.cz/item/CS_URS_2024_02/919121223</t>
  </si>
  <si>
    <t>55</t>
  </si>
  <si>
    <t>919735112</t>
  </si>
  <si>
    <t>Řezání stávajícího živičného krytu nebo podkladu hloubky přes 50 do 100 mm</t>
  </si>
  <si>
    <t>-1389418823</t>
  </si>
  <si>
    <t>https://podminky.urs.cz/item/CS_URS_2024_02/919735112</t>
  </si>
  <si>
    <t>56</t>
  </si>
  <si>
    <t>919794441</t>
  </si>
  <si>
    <t>Úprava ploch kolem hydrantů, šoupat, kanalizačních poklopů a mříží, sloupů apod. v živičných krytech jakékoliv tloušťky, jednotlivě v půdorysné ploše do 2 m2</t>
  </si>
  <si>
    <t>279631576</t>
  </si>
  <si>
    <t>https://podminky.urs.cz/item/CS_URS_2024_02/919794441</t>
  </si>
  <si>
    <t>57</t>
  </si>
  <si>
    <t>936104211</t>
  </si>
  <si>
    <t>Montáž odpadkového koše do betonové patky</t>
  </si>
  <si>
    <t>725495989</t>
  </si>
  <si>
    <t>https://podminky.urs.cz/item/CS_URS_2024_02/936104211</t>
  </si>
  <si>
    <t>58</t>
  </si>
  <si>
    <t>74910120</t>
  </si>
  <si>
    <t>koš odpadkový plastový (možnost upevnění) v 840mm D 350mm obsah 50L</t>
  </si>
  <si>
    <t>19558196</t>
  </si>
  <si>
    <t>59</t>
  </si>
  <si>
    <t>938908411</t>
  </si>
  <si>
    <t>Čištění vozovek splachováním vodou povrchu podkladu nebo krytu živičného, betonového nebo dlážděného</t>
  </si>
  <si>
    <t>-1319596757</t>
  </si>
  <si>
    <t>https://podminky.urs.cz/item/CS_URS_2024_02/938908411</t>
  </si>
  <si>
    <t>60</t>
  </si>
  <si>
    <t>939191011</t>
  </si>
  <si>
    <t>Bednění konstrukcí pozemních komunikací svislé i skloněné zřízení</t>
  </si>
  <si>
    <t>59125445</t>
  </si>
  <si>
    <t>https://podminky.urs.cz/item/CS_URS_2024_02/939191011</t>
  </si>
  <si>
    <t>61</t>
  </si>
  <si>
    <t>939191021</t>
  </si>
  <si>
    <t>Bednění konstrukcí pozemních komunikací svislé i skloněné odstranění</t>
  </si>
  <si>
    <t>757920880</t>
  </si>
  <si>
    <t>https://podminky.urs.cz/item/CS_URS_2024_02/939191021</t>
  </si>
  <si>
    <t>62</t>
  </si>
  <si>
    <t>939392014</t>
  </si>
  <si>
    <t>Obetonování konstrukcí pozemních komunikací z betonu železového se zvýšenými nároky na prostředí tř. C 25/30</t>
  </si>
  <si>
    <t>-121363413</t>
  </si>
  <si>
    <t>https://podminky.urs.cz/item/CS_URS_2024_02/939392014</t>
  </si>
  <si>
    <t>63</t>
  </si>
  <si>
    <t>939591040</t>
  </si>
  <si>
    <t>Výztuž konstrukcí pozemních komunikací ze sítí svařovaných</t>
  </si>
  <si>
    <t>-802866306</t>
  </si>
  <si>
    <t>https://podminky.urs.cz/item/CS_URS_2024_02/939591040</t>
  </si>
  <si>
    <t>64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</si>
  <si>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</si>
  <si>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</si>
  <si>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1655047975</t>
  </si>
  <si>
    <t>https://podminky.urs.cz/item/CS_URS_2024_02/966006132</t>
  </si>
  <si>
    <t>65</t>
  </si>
  <si>
    <t>966007213</t>
  </si>
  <si>
    <t>Odstranění vodorovného dopravního značení vodním paprskem pod tlakem 2 500 barů (např. Peel Jet) z betonového nebo živičného povrchu značeného barvou plošného</t>
  </si>
  <si>
    <t>-33423559</t>
  </si>
  <si>
    <t>https://podminky.urs.cz/item/CS_URS_2024_02/966007213</t>
  </si>
  <si>
    <t>997</t>
  </si>
  <si>
    <t>Přesun sutě</t>
  </si>
  <si>
    <t>66</t>
  </si>
  <si>
    <t>997221551</t>
  </si>
  <si>
    <t>Vodorovná doprava suti bez naložení, ale se složením a s hrubým urovnáním ze sypkých materiálů, na vzdálenost do 1 km</t>
  </si>
  <si>
    <t>-1458925144</t>
  </si>
  <si>
    <t>https://podminky.urs.cz/item/CS_URS_2024_02/997221551</t>
  </si>
  <si>
    <t>67</t>
  </si>
  <si>
    <t>997221559</t>
  </si>
  <si>
    <t>Vodorovná doprava suti bez naložení, ale se složením a s hrubým urovnáním Příplatek k ceně za každý další započatý 1 km přes 1 km</t>
  </si>
  <si>
    <t>913185748</t>
  </si>
  <si>
    <t>https://podminky.urs.cz/item/CS_URS_2024_02/997221559</t>
  </si>
  <si>
    <t>206,6*30</t>
  </si>
  <si>
    <t>68</t>
  </si>
  <si>
    <t>997221561</t>
  </si>
  <si>
    <t>Vodorovná doprava suti bez naložení, ale se složením a s hrubým urovnáním z kusových materiálů, na vzdálenost do 1 km</t>
  </si>
  <si>
    <t>-932405498</t>
  </si>
  <si>
    <t>https://podminky.urs.cz/item/CS_URS_2024_02/997221561</t>
  </si>
  <si>
    <t>69</t>
  </si>
  <si>
    <t>997221569</t>
  </si>
  <si>
    <t>-2074453130</t>
  </si>
  <si>
    <t>https://podminky.urs.cz/item/CS_URS_2024_02/997221569</t>
  </si>
  <si>
    <t>188*30</t>
  </si>
  <si>
    <t>70</t>
  </si>
  <si>
    <t>997221611</t>
  </si>
  <si>
    <t>Nakládání na dopravní prostředky pro vodorovnou dopravu suti</t>
  </si>
  <si>
    <t>-1993838795</t>
  </si>
  <si>
    <t>https://podminky.urs.cz/item/CS_URS_2024_02/997221611</t>
  </si>
  <si>
    <t>71</t>
  </si>
  <si>
    <t>997221612</t>
  </si>
  <si>
    <t>Nakládání na dopravní prostředky pro vodorovnou dopravu vybouraných hmot</t>
  </si>
  <si>
    <t>-990420757</t>
  </si>
  <si>
    <t>https://podminky.urs.cz/item/CS_URS_2024_02/997221612</t>
  </si>
  <si>
    <t>72</t>
  </si>
  <si>
    <t>997221873</t>
  </si>
  <si>
    <t>-523654018</t>
  </si>
  <si>
    <t>https://podminky.urs.cz/item/CS_URS_2024_02/997221873</t>
  </si>
  <si>
    <t>73</t>
  </si>
  <si>
    <t>997221875</t>
  </si>
  <si>
    <t>Poplatek za uložení stavebního odpadu na recyklační skládce (skládkovné) asfaltového bez obsahu dehtu zatříděného do Katalogu odpadů pod kódem 17 03 02</t>
  </si>
  <si>
    <t>-252471331</t>
  </si>
  <si>
    <t>https://podminky.urs.cz/item/CS_URS_2024_02/997221875</t>
  </si>
  <si>
    <t>998</t>
  </si>
  <si>
    <t>Přesun hmot</t>
  </si>
  <si>
    <t>74</t>
  </si>
  <si>
    <t>998223011</t>
  </si>
  <si>
    <t>Přesun hmot pro pozemní komunikace s krytem dlážděným dopravní vzdálenost do 200 m jakékoliv délky objektu</t>
  </si>
  <si>
    <t>17038570</t>
  </si>
  <si>
    <t>https://podminky.urs.cz/item/CS_URS_2024_02/998223011</t>
  </si>
  <si>
    <t>75</t>
  </si>
  <si>
    <t>998223091</t>
  </si>
  <si>
    <t>Přesun hmot pro pozemní komunikace s krytem dlážděným Příplatek k ceně za zvětšený přesun přes vymezenou vodorovnou dopravní vzdálenost do 1000 m</t>
  </si>
  <si>
    <t>-566457401</t>
  </si>
  <si>
    <t>https://podminky.urs.cz/item/CS_URS_2024_02/998223091</t>
  </si>
  <si>
    <t>776,631*5</t>
  </si>
  <si>
    <t>PSV</t>
  </si>
  <si>
    <t>Práce a dodávky PSV</t>
  </si>
  <si>
    <t>767</t>
  </si>
  <si>
    <t>Konstrukce zámečnické</t>
  </si>
  <si>
    <t>76</t>
  </si>
  <si>
    <t>767161811</t>
  </si>
  <si>
    <t>Demontáž zábradlí do suti rovného rozebíratelný spoj hmotnosti 1 m zábradlí do 20 kg</t>
  </si>
  <si>
    <t>671197450</t>
  </si>
  <si>
    <t>https://podminky.urs.cz/item/CS_URS_2024_02/767161811</t>
  </si>
  <si>
    <t>Práce a dodávky M</t>
  </si>
  <si>
    <t>46-M</t>
  </si>
  <si>
    <t>Zemní práce při extr.mont.pracích</t>
  </si>
  <si>
    <t>77</t>
  </si>
  <si>
    <t>460010011</t>
  </si>
  <si>
    <t>Vytyčení trasy vedení vzdušného (nadzemního) silového v terénu přehledném nn</t>
  </si>
  <si>
    <t>km</t>
  </si>
  <si>
    <t>-673638945</t>
  </si>
  <si>
    <t>https://podminky.urs.cz/item/CS_URS_2024_02/460010011</t>
  </si>
  <si>
    <t>78</t>
  </si>
  <si>
    <t>460010025</t>
  </si>
  <si>
    <t>Vytyčení trasy inženýrských sítí v zastavěném prostoru</t>
  </si>
  <si>
    <t>-57500002</t>
  </si>
  <si>
    <t>https://podminky.urs.cz/item/CS_URS_2024_02/460010025</t>
  </si>
  <si>
    <t>79</t>
  </si>
  <si>
    <t>460161131</t>
  </si>
  <si>
    <t>Hloubení kabelových rýh ručně včetně urovnání dna s přemístěním výkopku do vzdálenosti 3 m od okraje jámy nebo s naložením na dopravní prostředek šířky 35 cm hloubky 40 cm v hornině třídy těžitelnosti I skupiny 1 a 2</t>
  </si>
  <si>
    <t>530964254</t>
  </si>
  <si>
    <t>https://podminky.urs.cz/item/CS_URS_2024_02/460161131</t>
  </si>
  <si>
    <t>80</t>
  </si>
  <si>
    <t>460241111</t>
  </si>
  <si>
    <t>Příplatek k cenám vykopávek v blízkosti podzemního vedení pro jakoukoliv třídu horniny</t>
  </si>
  <si>
    <t>179923692</t>
  </si>
  <si>
    <t>https://podminky.urs.cz/item/CS_URS_2024_02/460241111</t>
  </si>
  <si>
    <t>81</t>
  </si>
  <si>
    <t>460242121</t>
  </si>
  <si>
    <t>Provizorní zajištění inženýrských sítí ve výkopech potrubí při souběhu s kabelem</t>
  </si>
  <si>
    <t>1129667712</t>
  </si>
  <si>
    <t>https://podminky.urs.cz/item/CS_URS_2024_02/460242121</t>
  </si>
  <si>
    <t>82</t>
  </si>
  <si>
    <t>460321111</t>
  </si>
  <si>
    <t>Vodorovné přemístění (odvoz) horniny stavebním kolečkem s vyprázdněním kolečka na hromady nebo do dopravního prostředku z jakékoliv horniny na vzdálenost do 10 m</t>
  </si>
  <si>
    <t>-749330848</t>
  </si>
  <si>
    <t>https://podminky.urs.cz/item/CS_URS_2024_02/460321111</t>
  </si>
  <si>
    <t>83</t>
  </si>
  <si>
    <t>460321121</t>
  </si>
  <si>
    <t>Vodorovné přemístění (odvoz) horniny stavebním kolečkem s vyprázdněním kolečka na hromady nebo do dopravního prostředku z jakékoliv horniny Příplatek za k ceně za každých dalších 10 m</t>
  </si>
  <si>
    <t>395549940</t>
  </si>
  <si>
    <t>https://podminky.urs.cz/item/CS_URS_2024_02/460321121</t>
  </si>
  <si>
    <t>84</t>
  </si>
  <si>
    <t>460361111</t>
  </si>
  <si>
    <t>Poplatek (skládkovné) za uložení zeminy na skládce zatříděné do Katalogu odpadů pod kódem 17 05 04</t>
  </si>
  <si>
    <t>-759076564</t>
  </si>
  <si>
    <t>https://podminky.urs.cz/item/CS_URS_2024_02/460361111</t>
  </si>
  <si>
    <t>85</t>
  </si>
  <si>
    <t>460371111</t>
  </si>
  <si>
    <t>Naložení výkopku ručně z hornin třídy těžitelnosti I skupiny 1 až 3</t>
  </si>
  <si>
    <t>-1859731446</t>
  </si>
  <si>
    <t>https://podminky.urs.cz/item/CS_URS_2024_02/460371111</t>
  </si>
  <si>
    <t>86</t>
  </si>
  <si>
    <t>460391121</t>
  </si>
  <si>
    <t>Zásyp jam ručně s uložením výkopku ve vrstvách a úpravou povrchu s přemístění sypaniny ze vzdálenosti do 10 m se zhutněním z horniny třídy těžitelnosti I skupiny 1</t>
  </si>
  <si>
    <t>1405786589</t>
  </si>
  <si>
    <t>https://podminky.urs.cz/item/CS_URS_2024_02/460391121</t>
  </si>
  <si>
    <t>87</t>
  </si>
  <si>
    <t>460431141</t>
  </si>
  <si>
    <t>Zásyp kabelových rýh ručně s přemístění sypaniny ze vzdálenosti do 10 m, s uložením výkopku ve vrstvách včetně zhutnění a úpravy povrchu šířky 35 cm hloubky 40 cm z horniny třídy těžitelnosti I skupiny 1 a 2</t>
  </si>
  <si>
    <t>-1761603010</t>
  </si>
  <si>
    <t>https://podminky.urs.cz/item/CS_URS_2024_02/460431141</t>
  </si>
  <si>
    <t>88</t>
  </si>
  <si>
    <t>460661111</t>
  </si>
  <si>
    <t>Kabelové lože z písku včetně podsypu, zhutnění a urovnání povrchu pro kabely nn bez zakrytí, šířky do 35 cm</t>
  </si>
  <si>
    <t>1247308331</t>
  </si>
  <si>
    <t>https://podminky.urs.cz/item/CS_URS_2024_02/460661111</t>
  </si>
  <si>
    <t>89</t>
  </si>
  <si>
    <t>460671111</t>
  </si>
  <si>
    <t>Výstražné prvky pro krytí kabelů včetně vyrovnání povrchu rýhy, rozvinutí a uložení fólie, šířky přes 10 do 20 cm</t>
  </si>
  <si>
    <t>980447617</t>
  </si>
  <si>
    <t>https://podminky.urs.cz/item/CS_URS_2024_02/460671111</t>
  </si>
  <si>
    <t>90</t>
  </si>
  <si>
    <t>460671122</t>
  </si>
  <si>
    <t>Výstražné prvky pro krytí kabelů včetně vyrovnání povrchu rýhy, rozvinutí a uložení deska, šířky přes 15 do 20 cm</t>
  </si>
  <si>
    <t>-1420092946</t>
  </si>
  <si>
    <t>https://podminky.urs.cz/item/CS_URS_2024_02/460671122</t>
  </si>
  <si>
    <t>91</t>
  </si>
  <si>
    <t>460742132</t>
  </si>
  <si>
    <t>Osazení kabelových prostupů včetně utěsnění a spárování z trub plastových do rýhy, bez výkopových prací s obetonováním, vnitřního průměru přes 10 do 15 cm</t>
  </si>
  <si>
    <t>1313670021</t>
  </si>
  <si>
    <t>https://podminky.urs.cz/item/CS_URS_2024_02/460742132</t>
  </si>
  <si>
    <t>92</t>
  </si>
  <si>
    <t>34571098</t>
  </si>
  <si>
    <t>trubka elektroinstalační dělená (chránička) D 100/110mm, HDPE</t>
  </si>
  <si>
    <t>128</t>
  </si>
  <si>
    <t>133269417</t>
  </si>
  <si>
    <t>231*1,03 'Přepočtené koeficientem množství</t>
  </si>
  <si>
    <t>93</t>
  </si>
  <si>
    <t>469981111</t>
  </si>
  <si>
    <t>Přesun hmot pro pomocné stavební práce při elektromontážích dopravní vzdálenost do 1 000 m</t>
  </si>
  <si>
    <t>-1517524832</t>
  </si>
  <si>
    <t>https://podminky.urs.cz/item/CS_URS_2024_02/469981111</t>
  </si>
  <si>
    <t>VON - Vedlejší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</si>
  <si>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</si>
  <si>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</si>
  <si>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</si>
  <si>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</si>
  <si>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</si>
  <si>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</si>
  <si>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</si>
  <si>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</si>
  <si>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</si>
  <si>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012002000</t>
  </si>
  <si>
    <t>Zeměměřičské práce</t>
  </si>
  <si>
    <t>…</t>
  </si>
  <si>
    <t>1024</t>
  </si>
  <si>
    <t>1826396410</t>
  </si>
  <si>
    <t>https://podminky.urs.cz/item/CS_URS_2024_02/012002000</t>
  </si>
  <si>
    <t>013254000</t>
  </si>
  <si>
    <t>Dokumentace skutečného provedení stavby</t>
  </si>
  <si>
    <t>861046692</t>
  </si>
  <si>
    <t>https://podminky.urs.cz/item/CS_URS_2024_02/013254000</t>
  </si>
  <si>
    <t>VRN3</t>
  </si>
  <si>
    <t>Zařízení staveniště</t>
  </si>
  <si>
    <t>030001000</t>
  </si>
  <si>
    <t>-1134776957</t>
  </si>
  <si>
    <t>https://podminky.urs.cz/item/CS_URS_2024_02/030001000</t>
  </si>
  <si>
    <t>034303000</t>
  </si>
  <si>
    <t>Dopravní značení na staveništi</t>
  </si>
  <si>
    <t>2088361731</t>
  </si>
  <si>
    <t>https://podminky.urs.cz/item/CS_URS_2024_02/034303000</t>
  </si>
  <si>
    <t>VRN4</t>
  </si>
  <si>
    <t>Inženýrská činnost</t>
  </si>
  <si>
    <t>043154000</t>
  </si>
  <si>
    <t>Zkoušky hutnicí</t>
  </si>
  <si>
    <t>1770459612</t>
  </si>
  <si>
    <t>https://podminky.urs.cz/item/CS_URS_2024_02/043154000</t>
  </si>
  <si>
    <t>043234000</t>
  </si>
  <si>
    <t>Rozbory celkem</t>
  </si>
  <si>
    <t>-1549025649</t>
  </si>
  <si>
    <t>https://podminky.urs.cz/item/CS_URS_2024_02/043234000</t>
  </si>
  <si>
    <t>"výluhové testy, test dehet"</t>
  </si>
  <si>
    <t>VRN7</t>
  </si>
  <si>
    <t>Provozní vlivy</t>
  </si>
  <si>
    <t>072103000</t>
  </si>
  <si>
    <t>Silniční provoz - projednání DIO a zajištění DIR</t>
  </si>
  <si>
    <t>-1481676141</t>
  </si>
  <si>
    <t>https://podminky.urs.cz/item/CS_URS_2024_02/072103000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</si>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</sst>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5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23" TargetMode="External" /><Relationship Id="rId2" Type="http://schemas.openxmlformats.org/officeDocument/2006/relationships/hyperlink" Target="https://podminky.urs.cz/item/CS_URS_2024_02/113107141" TargetMode="External" /><Relationship Id="rId3" Type="http://schemas.openxmlformats.org/officeDocument/2006/relationships/hyperlink" Target="https://podminky.urs.cz/item/CS_URS_2024_02/113107143" TargetMode="External" /><Relationship Id="rId4" Type="http://schemas.openxmlformats.org/officeDocument/2006/relationships/hyperlink" Target="https://podminky.urs.cz/item/CS_URS_2024_02/113201112" TargetMode="External" /><Relationship Id="rId5" Type="http://schemas.openxmlformats.org/officeDocument/2006/relationships/hyperlink" Target="https://podminky.urs.cz/item/CS_URS_2024_02/119002121" TargetMode="External" /><Relationship Id="rId6" Type="http://schemas.openxmlformats.org/officeDocument/2006/relationships/hyperlink" Target="https://podminky.urs.cz/item/CS_URS_2024_02/119002122" TargetMode="External" /><Relationship Id="rId7" Type="http://schemas.openxmlformats.org/officeDocument/2006/relationships/hyperlink" Target="https://podminky.urs.cz/item/CS_URS_2024_02/122111101" TargetMode="External" /><Relationship Id="rId8" Type="http://schemas.openxmlformats.org/officeDocument/2006/relationships/hyperlink" Target="https://podminky.urs.cz/item/CS_URS_2024_02/131113701" TargetMode="External" /><Relationship Id="rId9" Type="http://schemas.openxmlformats.org/officeDocument/2006/relationships/hyperlink" Target="https://podminky.urs.cz/item/CS_URS_2024_02/162351104" TargetMode="External" /><Relationship Id="rId10" Type="http://schemas.openxmlformats.org/officeDocument/2006/relationships/hyperlink" Target="https://podminky.urs.cz/item/CS_URS_2024_02/162751119" TargetMode="External" /><Relationship Id="rId11" Type="http://schemas.openxmlformats.org/officeDocument/2006/relationships/hyperlink" Target="https://podminky.urs.cz/item/CS_URS_2024_02/171152501" TargetMode="External" /><Relationship Id="rId12" Type="http://schemas.openxmlformats.org/officeDocument/2006/relationships/hyperlink" Target="https://podminky.urs.cz/item/CS_URS_2024_02/171201231" TargetMode="External" /><Relationship Id="rId13" Type="http://schemas.openxmlformats.org/officeDocument/2006/relationships/hyperlink" Target="https://podminky.urs.cz/item/CS_URS_2024_02/171251201" TargetMode="External" /><Relationship Id="rId14" Type="http://schemas.openxmlformats.org/officeDocument/2006/relationships/hyperlink" Target="https://podminky.urs.cz/item/CS_URS_2024_02/564851111" TargetMode="External" /><Relationship Id="rId15" Type="http://schemas.openxmlformats.org/officeDocument/2006/relationships/hyperlink" Target="https://podminky.urs.cz/item/CS_URS_2024_02/564871111" TargetMode="External" /><Relationship Id="rId16" Type="http://schemas.openxmlformats.org/officeDocument/2006/relationships/hyperlink" Target="https://podminky.urs.cz/item/CS_URS_2024_02/566901234" TargetMode="External" /><Relationship Id="rId17" Type="http://schemas.openxmlformats.org/officeDocument/2006/relationships/hyperlink" Target="https://podminky.urs.cz/item/CS_URS_2024_02/572341112" TargetMode="External" /><Relationship Id="rId18" Type="http://schemas.openxmlformats.org/officeDocument/2006/relationships/hyperlink" Target="https://podminky.urs.cz/item/CS_URS_2024_02/596211131" TargetMode="External" /><Relationship Id="rId19" Type="http://schemas.openxmlformats.org/officeDocument/2006/relationships/hyperlink" Target="https://podminky.urs.cz/item/CS_URS_2024_02/596211131" TargetMode="External" /><Relationship Id="rId20" Type="http://schemas.openxmlformats.org/officeDocument/2006/relationships/hyperlink" Target="https://podminky.urs.cz/item/CS_URS_2024_02/596211133" TargetMode="External" /><Relationship Id="rId21" Type="http://schemas.openxmlformats.org/officeDocument/2006/relationships/hyperlink" Target="https://podminky.urs.cz/item/CS_URS_2024_02/596211231" TargetMode="External" /><Relationship Id="rId22" Type="http://schemas.openxmlformats.org/officeDocument/2006/relationships/hyperlink" Target="https://podminky.urs.cz/item/CS_URS_2024_02/596211232" TargetMode="External" /><Relationship Id="rId23" Type="http://schemas.openxmlformats.org/officeDocument/2006/relationships/hyperlink" Target="https://podminky.urs.cz/item/CS_URS_2024_02/596991112" TargetMode="External" /><Relationship Id="rId24" Type="http://schemas.openxmlformats.org/officeDocument/2006/relationships/hyperlink" Target="https://podminky.urs.cz/item/CS_URS_2024_02/899132212" TargetMode="External" /><Relationship Id="rId25" Type="http://schemas.openxmlformats.org/officeDocument/2006/relationships/hyperlink" Target="https://podminky.urs.cz/item/CS_URS_2024_02/899132213" TargetMode="External" /><Relationship Id="rId26" Type="http://schemas.openxmlformats.org/officeDocument/2006/relationships/hyperlink" Target="https://podminky.urs.cz/item/CS_URS_2024_02/911381212" TargetMode="External" /><Relationship Id="rId27" Type="http://schemas.openxmlformats.org/officeDocument/2006/relationships/hyperlink" Target="https://podminky.urs.cz/item/CS_URS_2024_02/911381215" TargetMode="External" /><Relationship Id="rId28" Type="http://schemas.openxmlformats.org/officeDocument/2006/relationships/hyperlink" Target="https://podminky.urs.cz/item/CS_URS_2024_02/911381222" TargetMode="External" /><Relationship Id="rId29" Type="http://schemas.openxmlformats.org/officeDocument/2006/relationships/hyperlink" Target="https://podminky.urs.cz/item/CS_URS_2024_02/913121111" TargetMode="External" /><Relationship Id="rId30" Type="http://schemas.openxmlformats.org/officeDocument/2006/relationships/hyperlink" Target="https://podminky.urs.cz/item/CS_URS_2024_02/913211111" TargetMode="External" /><Relationship Id="rId31" Type="http://schemas.openxmlformats.org/officeDocument/2006/relationships/hyperlink" Target="https://podminky.urs.cz/item/CS_URS_2024_02/914111111" TargetMode="External" /><Relationship Id="rId32" Type="http://schemas.openxmlformats.org/officeDocument/2006/relationships/hyperlink" Target="https://podminky.urs.cz/item/CS_URS_2024_02/914511111" TargetMode="External" /><Relationship Id="rId33" Type="http://schemas.openxmlformats.org/officeDocument/2006/relationships/hyperlink" Target="https://podminky.urs.cz/item/CS_URS_2024_02/915223121" TargetMode="External" /><Relationship Id="rId34" Type="http://schemas.openxmlformats.org/officeDocument/2006/relationships/hyperlink" Target="https://podminky.urs.cz/item/CS_URS_2024_02/915231111" TargetMode="External" /><Relationship Id="rId35" Type="http://schemas.openxmlformats.org/officeDocument/2006/relationships/hyperlink" Target="https://podminky.urs.cz/item/CS_URS_2024_02/915621111" TargetMode="External" /><Relationship Id="rId36" Type="http://schemas.openxmlformats.org/officeDocument/2006/relationships/hyperlink" Target="https://podminky.urs.cz/item/CS_URS_2024_02/916131213" TargetMode="External" /><Relationship Id="rId37" Type="http://schemas.openxmlformats.org/officeDocument/2006/relationships/hyperlink" Target="https://podminky.urs.cz/item/CS_URS_2024_02/916131213" TargetMode="External" /><Relationship Id="rId38" Type="http://schemas.openxmlformats.org/officeDocument/2006/relationships/hyperlink" Target="https://podminky.urs.cz/item/CS_URS_2024_02/916131213" TargetMode="External" /><Relationship Id="rId39" Type="http://schemas.openxmlformats.org/officeDocument/2006/relationships/hyperlink" Target="https://podminky.urs.cz/item/CS_URS_2024_02/916231213" TargetMode="External" /><Relationship Id="rId40" Type="http://schemas.openxmlformats.org/officeDocument/2006/relationships/hyperlink" Target="https://podminky.urs.cz/item/CS_URS_2024_02/916991121" TargetMode="External" /><Relationship Id="rId41" Type="http://schemas.openxmlformats.org/officeDocument/2006/relationships/hyperlink" Target="https://podminky.urs.cz/item/CS_URS_2024_02/919112223" TargetMode="External" /><Relationship Id="rId42" Type="http://schemas.openxmlformats.org/officeDocument/2006/relationships/hyperlink" Target="https://podminky.urs.cz/item/CS_URS_2024_02/919121223" TargetMode="External" /><Relationship Id="rId43" Type="http://schemas.openxmlformats.org/officeDocument/2006/relationships/hyperlink" Target="https://podminky.urs.cz/item/CS_URS_2024_02/919735112" TargetMode="External" /><Relationship Id="rId44" Type="http://schemas.openxmlformats.org/officeDocument/2006/relationships/hyperlink" Target="https://podminky.urs.cz/item/CS_URS_2024_02/919794441" TargetMode="External" /><Relationship Id="rId45" Type="http://schemas.openxmlformats.org/officeDocument/2006/relationships/hyperlink" Target="https://podminky.urs.cz/item/CS_URS_2024_02/936104211" TargetMode="External" /><Relationship Id="rId46" Type="http://schemas.openxmlformats.org/officeDocument/2006/relationships/hyperlink" Target="https://podminky.urs.cz/item/CS_URS_2024_02/938908411" TargetMode="External" /><Relationship Id="rId47" Type="http://schemas.openxmlformats.org/officeDocument/2006/relationships/hyperlink" Target="https://podminky.urs.cz/item/CS_URS_2024_02/939191011" TargetMode="External" /><Relationship Id="rId48" Type="http://schemas.openxmlformats.org/officeDocument/2006/relationships/hyperlink" Target="https://podminky.urs.cz/item/CS_URS_2024_02/939191021" TargetMode="External" /><Relationship Id="rId49" Type="http://schemas.openxmlformats.org/officeDocument/2006/relationships/hyperlink" Target="https://podminky.urs.cz/item/CS_URS_2024_02/939392014" TargetMode="External" /><Relationship Id="rId50" Type="http://schemas.openxmlformats.org/officeDocument/2006/relationships/hyperlink" Target="https://podminky.urs.cz/item/CS_URS_2024_02/939591040" TargetMode="External" /><Relationship Id="rId51" Type="http://schemas.openxmlformats.org/officeDocument/2006/relationships/hyperlink" Target="https://podminky.urs.cz/item/CS_URS_2024_02/966006132" TargetMode="External" /><Relationship Id="rId52" Type="http://schemas.openxmlformats.org/officeDocument/2006/relationships/hyperlink" Target="https://podminky.urs.cz/item/CS_URS_2024_02/966007213" TargetMode="External" /><Relationship Id="rId53" Type="http://schemas.openxmlformats.org/officeDocument/2006/relationships/hyperlink" Target="https://podminky.urs.cz/item/CS_URS_2024_02/997221551" TargetMode="External" /><Relationship Id="rId54" Type="http://schemas.openxmlformats.org/officeDocument/2006/relationships/hyperlink" Target="https://podminky.urs.cz/item/CS_URS_2024_02/997221559" TargetMode="External" /><Relationship Id="rId55" Type="http://schemas.openxmlformats.org/officeDocument/2006/relationships/hyperlink" Target="https://podminky.urs.cz/item/CS_URS_2024_02/997221561" TargetMode="External" /><Relationship Id="rId56" Type="http://schemas.openxmlformats.org/officeDocument/2006/relationships/hyperlink" Target="https://podminky.urs.cz/item/CS_URS_2024_02/997221569" TargetMode="External" /><Relationship Id="rId57" Type="http://schemas.openxmlformats.org/officeDocument/2006/relationships/hyperlink" Target="https://podminky.urs.cz/item/CS_URS_2024_02/997221611" TargetMode="External" /><Relationship Id="rId58" Type="http://schemas.openxmlformats.org/officeDocument/2006/relationships/hyperlink" Target="https://podminky.urs.cz/item/CS_URS_2024_02/997221612" TargetMode="External" /><Relationship Id="rId59" Type="http://schemas.openxmlformats.org/officeDocument/2006/relationships/hyperlink" Target="https://podminky.urs.cz/item/CS_URS_2024_02/997221873" TargetMode="External" /><Relationship Id="rId60" Type="http://schemas.openxmlformats.org/officeDocument/2006/relationships/hyperlink" Target="https://podminky.urs.cz/item/CS_URS_2024_02/997221875" TargetMode="External" /><Relationship Id="rId61" Type="http://schemas.openxmlformats.org/officeDocument/2006/relationships/hyperlink" Target="https://podminky.urs.cz/item/CS_URS_2024_02/998223011" TargetMode="External" /><Relationship Id="rId62" Type="http://schemas.openxmlformats.org/officeDocument/2006/relationships/hyperlink" Target="https://podminky.urs.cz/item/CS_URS_2024_02/998223091" TargetMode="External" /><Relationship Id="rId63" Type="http://schemas.openxmlformats.org/officeDocument/2006/relationships/hyperlink" Target="https://podminky.urs.cz/item/CS_URS_2024_02/767161811" TargetMode="External" /><Relationship Id="rId64" Type="http://schemas.openxmlformats.org/officeDocument/2006/relationships/hyperlink" Target="https://podminky.urs.cz/item/CS_URS_2024_02/460010011" TargetMode="External" /><Relationship Id="rId65" Type="http://schemas.openxmlformats.org/officeDocument/2006/relationships/hyperlink" Target="https://podminky.urs.cz/item/CS_URS_2024_02/460010025" TargetMode="External" /><Relationship Id="rId66" Type="http://schemas.openxmlformats.org/officeDocument/2006/relationships/hyperlink" Target="https://podminky.urs.cz/item/CS_URS_2024_02/460161131" TargetMode="External" /><Relationship Id="rId67" Type="http://schemas.openxmlformats.org/officeDocument/2006/relationships/hyperlink" Target="https://podminky.urs.cz/item/CS_URS_2024_02/460241111" TargetMode="External" /><Relationship Id="rId68" Type="http://schemas.openxmlformats.org/officeDocument/2006/relationships/hyperlink" Target="https://podminky.urs.cz/item/CS_URS_2024_02/460242121" TargetMode="External" /><Relationship Id="rId69" Type="http://schemas.openxmlformats.org/officeDocument/2006/relationships/hyperlink" Target="https://podminky.urs.cz/item/CS_URS_2024_02/460321111" TargetMode="External" /><Relationship Id="rId70" Type="http://schemas.openxmlformats.org/officeDocument/2006/relationships/hyperlink" Target="https://podminky.urs.cz/item/CS_URS_2024_02/460321121" TargetMode="External" /><Relationship Id="rId71" Type="http://schemas.openxmlformats.org/officeDocument/2006/relationships/hyperlink" Target="https://podminky.urs.cz/item/CS_URS_2024_02/460361111" TargetMode="External" /><Relationship Id="rId72" Type="http://schemas.openxmlformats.org/officeDocument/2006/relationships/hyperlink" Target="https://podminky.urs.cz/item/CS_URS_2024_02/460371111" TargetMode="External" /><Relationship Id="rId73" Type="http://schemas.openxmlformats.org/officeDocument/2006/relationships/hyperlink" Target="https://podminky.urs.cz/item/CS_URS_2024_02/460391121" TargetMode="External" /><Relationship Id="rId74" Type="http://schemas.openxmlformats.org/officeDocument/2006/relationships/hyperlink" Target="https://podminky.urs.cz/item/CS_URS_2024_02/460431141" TargetMode="External" /><Relationship Id="rId75" Type="http://schemas.openxmlformats.org/officeDocument/2006/relationships/hyperlink" Target="https://podminky.urs.cz/item/CS_URS_2024_02/460661111" TargetMode="External" /><Relationship Id="rId76" Type="http://schemas.openxmlformats.org/officeDocument/2006/relationships/hyperlink" Target="https://podminky.urs.cz/item/CS_URS_2024_02/460671111" TargetMode="External" /><Relationship Id="rId77" Type="http://schemas.openxmlformats.org/officeDocument/2006/relationships/hyperlink" Target="https://podminky.urs.cz/item/CS_URS_2024_02/460671122" TargetMode="External" /><Relationship Id="rId78" Type="http://schemas.openxmlformats.org/officeDocument/2006/relationships/hyperlink" Target="https://podminky.urs.cz/item/CS_URS_2024_02/460742132" TargetMode="External" /><Relationship Id="rId79" Type="http://schemas.openxmlformats.org/officeDocument/2006/relationships/hyperlink" Target="https://podminky.urs.cz/item/CS_URS_2024_02/469981111" TargetMode="External" /><Relationship Id="rId8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012002000" TargetMode="External" /><Relationship Id="rId2" Type="http://schemas.openxmlformats.org/officeDocument/2006/relationships/hyperlink" Target="https://podminky.urs.cz/item/CS_URS_2024_02/013254000" TargetMode="External" /><Relationship Id="rId3" Type="http://schemas.openxmlformats.org/officeDocument/2006/relationships/hyperlink" Target="https://podminky.urs.cz/item/CS_URS_2024_02/030001000" TargetMode="External" /><Relationship Id="rId4" Type="http://schemas.openxmlformats.org/officeDocument/2006/relationships/hyperlink" Target="https://podminky.urs.cz/item/CS_URS_2024_02/034303000" TargetMode="External" /><Relationship Id="rId5" Type="http://schemas.openxmlformats.org/officeDocument/2006/relationships/hyperlink" Target="https://podminky.urs.cz/item/CS_URS_2024_02/043154000" TargetMode="External" /><Relationship Id="rId6" Type="http://schemas.openxmlformats.org/officeDocument/2006/relationships/hyperlink" Target="https://podminky.urs.cz/item/CS_URS_2024_02/043234000" TargetMode="External" /><Relationship Id="rId7" Type="http://schemas.openxmlformats.org/officeDocument/2006/relationships/hyperlink" Target="https://podminky.urs.cz/item/CS_URS_2024_02/072103000" TargetMode="External" /><Relationship Id="rId8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9/2024-II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Chodníky Běluňská - stavební úpravy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Praha 20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6. 9. 2024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MČ Praha 20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EKIS s.r.o.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EKIS s.r.o.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70</v>
      </c>
      <c r="BT54" s="110" t="s">
        <v>71</v>
      </c>
      <c r="BU54" s="111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16.5" customHeight="1">
      <c r="A55" s="112" t="s">
        <v>75</v>
      </c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'SO101 - Chodníky'!J30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78</v>
      </c>
      <c r="AR55" s="119"/>
      <c r="AS55" s="120">
        <v>0</v>
      </c>
      <c r="AT55" s="121">
        <f>ROUND(SUM(AV55:AW55),2)</f>
        <v>0</v>
      </c>
      <c r="AU55" s="122">
        <f>'SO101 - Chodníky'!P90</f>
        <v>0</v>
      </c>
      <c r="AV55" s="121">
        <f>'SO101 - Chodníky'!J33</f>
        <v>0</v>
      </c>
      <c r="AW55" s="121">
        <f>'SO101 - Chodníky'!J34</f>
        <v>0</v>
      </c>
      <c r="AX55" s="121">
        <f>'SO101 - Chodníky'!J35</f>
        <v>0</v>
      </c>
      <c r="AY55" s="121">
        <f>'SO101 - Chodníky'!J36</f>
        <v>0</v>
      </c>
      <c r="AZ55" s="121">
        <f>'SO101 - Chodníky'!F33</f>
        <v>0</v>
      </c>
      <c r="BA55" s="121">
        <f>'SO101 - Chodníky'!F34</f>
        <v>0</v>
      </c>
      <c r="BB55" s="121">
        <f>'SO101 - Chodníky'!F35</f>
        <v>0</v>
      </c>
      <c r="BC55" s="121">
        <f>'SO101 - Chodníky'!F36</f>
        <v>0</v>
      </c>
      <c r="BD55" s="123">
        <f>'SO101 - Chodníky'!F37</f>
        <v>0</v>
      </c>
      <c r="BE55" s="7"/>
      <c r="BT55" s="124" t="s">
        <v>79</v>
      </c>
      <c r="BV55" s="124" t="s">
        <v>73</v>
      </c>
      <c r="BW55" s="124" t="s">
        <v>80</v>
      </c>
      <c r="BX55" s="124" t="s">
        <v>5</v>
      </c>
      <c r="CL55" s="124" t="s">
        <v>19</v>
      </c>
      <c r="CM55" s="124" t="s">
        <v>81</v>
      </c>
    </row>
    <row r="56" s="7" customFormat="1" ht="16.5" customHeight="1">
      <c r="A56" s="112" t="s">
        <v>75</v>
      </c>
      <c r="B56" s="113"/>
      <c r="C56" s="114"/>
      <c r="D56" s="115" t="s">
        <v>82</v>
      </c>
      <c r="E56" s="115"/>
      <c r="F56" s="115"/>
      <c r="G56" s="115"/>
      <c r="H56" s="115"/>
      <c r="I56" s="116"/>
      <c r="J56" s="115" t="s">
        <v>83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'VON - Vedlejší náklady'!J30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82</v>
      </c>
      <c r="AR56" s="119"/>
      <c r="AS56" s="125">
        <v>0</v>
      </c>
      <c r="AT56" s="126">
        <f>ROUND(SUM(AV56:AW56),2)</f>
        <v>0</v>
      </c>
      <c r="AU56" s="127">
        <f>'VON - Vedlejší náklady'!P84</f>
        <v>0</v>
      </c>
      <c r="AV56" s="126">
        <f>'VON - Vedlejší náklady'!J33</f>
        <v>0</v>
      </c>
      <c r="AW56" s="126">
        <f>'VON - Vedlejší náklady'!J34</f>
        <v>0</v>
      </c>
      <c r="AX56" s="126">
        <f>'VON - Vedlejší náklady'!J35</f>
        <v>0</v>
      </c>
      <c r="AY56" s="126">
        <f>'VON - Vedlejší náklady'!J36</f>
        <v>0</v>
      </c>
      <c r="AZ56" s="126">
        <f>'VON - Vedlejší náklady'!F33</f>
        <v>0</v>
      </c>
      <c r="BA56" s="126">
        <f>'VON - Vedlejší náklady'!F34</f>
        <v>0</v>
      </c>
      <c r="BB56" s="126">
        <f>'VON - Vedlejší náklady'!F35</f>
        <v>0</v>
      </c>
      <c r="BC56" s="126">
        <f>'VON - Vedlejší náklady'!F36</f>
        <v>0</v>
      </c>
      <c r="BD56" s="128">
        <f>'VON - Vedlejší náklady'!F37</f>
        <v>0</v>
      </c>
      <c r="BE56" s="7"/>
      <c r="BT56" s="124" t="s">
        <v>79</v>
      </c>
      <c r="BV56" s="124" t="s">
        <v>73</v>
      </c>
      <c r="BW56" s="124" t="s">
        <v>84</v>
      </c>
      <c r="BX56" s="124" t="s">
        <v>5</v>
      </c>
      <c r="CL56" s="124" t="s">
        <v>19</v>
      </c>
      <c r="CM56" s="124" t="s">
        <v>81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33jRUznWar9e/8S1IHHzSa7bdLQoy8EGKJVrqWgiYsXvfQws9o2KEt+K0xmSQovFmpLgdaugUp4Dpbiks5OzBw==" hashValue="0/ZhzSWjMJoGuZlmoUPVuiRJQU0iYqilUUvtofU2MIz8ZAGJGDz34AWKPaf0RdnbEc378gFyWRyF48TyC13AAw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SO101 - Chodníky'!C2" display="/"/>
    <hyperlink ref="A56" location="'VON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85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Chodníky Běluňská - stavební úpravy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87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6. 9. 2024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ROUND(J90,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ROUND((SUM(BE90:BE286)),  2)</f>
        <v>0</v>
      </c>
      <c r="G33" s="39"/>
      <c r="H33" s="39"/>
      <c r="I33" s="149">
        <v>0.20999999999999999</v>
      </c>
      <c r="J33" s="148">
        <f>ROUND(((SUM(BE90:BE286))*I33),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ROUND((SUM(BF90:BF286)),  2)</f>
        <v>0</v>
      </c>
      <c r="G34" s="39"/>
      <c r="H34" s="39"/>
      <c r="I34" s="149">
        <v>0.12</v>
      </c>
      <c r="J34" s="148">
        <f>ROUND(((SUM(BF90:BF286))*I34),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ROUND((SUM(BG90:BG286)),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ROUND((SUM(BH90:BH286)),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ROUND((SUM(BI90:BI286)),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Chodníky Běluňská - stavební úpravy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SO101 - Chodníky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Praha 20</v>
      </c>
      <c r="G52" s="41"/>
      <c r="H52" s="41"/>
      <c r="I52" s="33" t="s">
        <v>23</v>
      </c>
      <c r="J52" s="73" t="str">
        <f>IF(J12="","",J12)</f>
        <v>6. 9. 2024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MČ Praha 20</v>
      </c>
      <c r="G54" s="41"/>
      <c r="H54" s="41"/>
      <c r="I54" s="33" t="s">
        <v>31</v>
      </c>
      <c r="J54" s="37" t="str">
        <f>E21</f>
        <v>EKIS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EKIS s.r.o.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89</v>
      </c>
      <c r="D57" s="163"/>
      <c r="E57" s="163"/>
      <c r="F57" s="163"/>
      <c r="G57" s="163"/>
      <c r="H57" s="163"/>
      <c r="I57" s="163"/>
      <c r="J57" s="164" t="s">
        <v>90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J90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91</v>
      </c>
    </row>
    <row r="60" s="9" customFormat="1" ht="24.96" customHeight="1">
      <c r="A60" s="9"/>
      <c r="B60" s="166"/>
      <c r="C60" s="167"/>
      <c r="D60" s="168" t="s">
        <v>92</v>
      </c>
      <c r="E60" s="169"/>
      <c r="F60" s="169"/>
      <c r="G60" s="169"/>
      <c r="H60" s="169"/>
      <c r="I60" s="169"/>
      <c r="J60" s="170">
        <f>J91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93</v>
      </c>
      <c r="E61" s="175"/>
      <c r="F61" s="175"/>
      <c r="G61" s="175"/>
      <c r="H61" s="175"/>
      <c r="I61" s="175"/>
      <c r="J61" s="176">
        <f>J92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94</v>
      </c>
      <c r="E62" s="175"/>
      <c r="F62" s="175"/>
      <c r="G62" s="175"/>
      <c r="H62" s="175"/>
      <c r="I62" s="175"/>
      <c r="J62" s="176">
        <f>J121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95</v>
      </c>
      <c r="E63" s="175"/>
      <c r="F63" s="175"/>
      <c r="G63" s="175"/>
      <c r="H63" s="175"/>
      <c r="I63" s="175"/>
      <c r="J63" s="176">
        <f>J148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96</v>
      </c>
      <c r="E64" s="175"/>
      <c r="F64" s="175"/>
      <c r="G64" s="175"/>
      <c r="H64" s="175"/>
      <c r="I64" s="175"/>
      <c r="J64" s="176">
        <f>J155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97</v>
      </c>
      <c r="E65" s="175"/>
      <c r="F65" s="175"/>
      <c r="G65" s="175"/>
      <c r="H65" s="175"/>
      <c r="I65" s="175"/>
      <c r="J65" s="176">
        <f>J222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98</v>
      </c>
      <c r="E66" s="175"/>
      <c r="F66" s="175"/>
      <c r="G66" s="175"/>
      <c r="H66" s="175"/>
      <c r="I66" s="175"/>
      <c r="J66" s="176">
        <f>J241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6"/>
      <c r="C67" s="167"/>
      <c r="D67" s="168" t="s">
        <v>99</v>
      </c>
      <c r="E67" s="169"/>
      <c r="F67" s="169"/>
      <c r="G67" s="169"/>
      <c r="H67" s="169"/>
      <c r="I67" s="169"/>
      <c r="J67" s="170">
        <f>J247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2"/>
      <c r="C68" s="173"/>
      <c r="D68" s="174" t="s">
        <v>100</v>
      </c>
      <c r="E68" s="175"/>
      <c r="F68" s="175"/>
      <c r="G68" s="175"/>
      <c r="H68" s="175"/>
      <c r="I68" s="175"/>
      <c r="J68" s="176">
        <f>J248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6"/>
      <c r="C69" s="167"/>
      <c r="D69" s="168" t="s">
        <v>101</v>
      </c>
      <c r="E69" s="169"/>
      <c r="F69" s="169"/>
      <c r="G69" s="169"/>
      <c r="H69" s="169"/>
      <c r="I69" s="169"/>
      <c r="J69" s="170">
        <f>J251</f>
        <v>0</v>
      </c>
      <c r="K69" s="167"/>
      <c r="L69" s="17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2"/>
      <c r="C70" s="173"/>
      <c r="D70" s="174" t="s">
        <v>102</v>
      </c>
      <c r="E70" s="175"/>
      <c r="F70" s="175"/>
      <c r="G70" s="175"/>
      <c r="H70" s="175"/>
      <c r="I70" s="175"/>
      <c r="J70" s="176">
        <f>J252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60"/>
      <c r="C72" s="61"/>
      <c r="D72" s="61"/>
      <c r="E72" s="61"/>
      <c r="F72" s="61"/>
      <c r="G72" s="61"/>
      <c r="H72" s="61"/>
      <c r="I72" s="61"/>
      <c r="J72" s="61"/>
      <c r="K72" s="6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6" s="2" customFormat="1" ht="6.96" customHeight="1">
      <c r="A76" s="39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24.96" customHeight="1">
      <c r="A77" s="39"/>
      <c r="B77" s="40"/>
      <c r="C77" s="24" t="s">
        <v>103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16</v>
      </c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161" t="str">
        <f>E7</f>
        <v>Chodníky Běluňská - stavební úpravy</v>
      </c>
      <c r="F80" s="33"/>
      <c r="G80" s="33"/>
      <c r="H80" s="33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86</v>
      </c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6.5" customHeight="1">
      <c r="A82" s="39"/>
      <c r="B82" s="40"/>
      <c r="C82" s="41"/>
      <c r="D82" s="41"/>
      <c r="E82" s="70" t="str">
        <f>E9</f>
        <v>SO101 - Chodníky</v>
      </c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21</v>
      </c>
      <c r="D84" s="41"/>
      <c r="E84" s="41"/>
      <c r="F84" s="28" t="str">
        <f>F12</f>
        <v>Praha 20</v>
      </c>
      <c r="G84" s="41"/>
      <c r="H84" s="41"/>
      <c r="I84" s="33" t="s">
        <v>23</v>
      </c>
      <c r="J84" s="73" t="str">
        <f>IF(J12="","",J12)</f>
        <v>6. 9. 2024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5.15" customHeight="1">
      <c r="A86" s="39"/>
      <c r="B86" s="40"/>
      <c r="C86" s="33" t="s">
        <v>25</v>
      </c>
      <c r="D86" s="41"/>
      <c r="E86" s="41"/>
      <c r="F86" s="28" t="str">
        <f>E15</f>
        <v>MČ Praha 20</v>
      </c>
      <c r="G86" s="41"/>
      <c r="H86" s="41"/>
      <c r="I86" s="33" t="s">
        <v>31</v>
      </c>
      <c r="J86" s="37" t="str">
        <f>E21</f>
        <v>EKIS s.r.o.</v>
      </c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5.15" customHeight="1">
      <c r="A87" s="39"/>
      <c r="B87" s="40"/>
      <c r="C87" s="33" t="s">
        <v>29</v>
      </c>
      <c r="D87" s="41"/>
      <c r="E87" s="41"/>
      <c r="F87" s="28" t="str">
        <f>IF(E18="","",E18)</f>
        <v>Vyplň údaj</v>
      </c>
      <c r="G87" s="41"/>
      <c r="H87" s="41"/>
      <c r="I87" s="33" t="s">
        <v>34</v>
      </c>
      <c r="J87" s="37" t="str">
        <f>E24</f>
        <v>EKIS s.r.o.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0.32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11" customFormat="1" ht="29.28" customHeight="1">
      <c r="A89" s="178"/>
      <c r="B89" s="179"/>
      <c r="C89" s="180" t="s">
        <v>104</v>
      </c>
      <c r="D89" s="181" t="s">
        <v>56</v>
      </c>
      <c r="E89" s="181" t="s">
        <v>52</v>
      </c>
      <c r="F89" s="181" t="s">
        <v>53</v>
      </c>
      <c r="G89" s="181" t="s">
        <v>105</v>
      </c>
      <c r="H89" s="181" t="s">
        <v>106</v>
      </c>
      <c r="I89" s="181" t="s">
        <v>107</v>
      </c>
      <c r="J89" s="181" t="s">
        <v>90</v>
      </c>
      <c r="K89" s="182" t="s">
        <v>108</v>
      </c>
      <c r="L89" s="183"/>
      <c r="M89" s="93" t="s">
        <v>19</v>
      </c>
      <c r="N89" s="94" t="s">
        <v>41</v>
      </c>
      <c r="O89" s="94" t="s">
        <v>109</v>
      </c>
      <c r="P89" s="94" t="s">
        <v>110</v>
      </c>
      <c r="Q89" s="94" t="s">
        <v>111</v>
      </c>
      <c r="R89" s="94" t="s">
        <v>112</v>
      </c>
      <c r="S89" s="94" t="s">
        <v>113</v>
      </c>
      <c r="T89" s="95" t="s">
        <v>114</v>
      </c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</row>
    <row r="90" s="2" customFormat="1" ht="22.8" customHeight="1">
      <c r="A90" s="39"/>
      <c r="B90" s="40"/>
      <c r="C90" s="100" t="s">
        <v>115</v>
      </c>
      <c r="D90" s="41"/>
      <c r="E90" s="41"/>
      <c r="F90" s="41"/>
      <c r="G90" s="41"/>
      <c r="H90" s="41"/>
      <c r="I90" s="41"/>
      <c r="J90" s="184">
        <f>BK90</f>
        <v>0</v>
      </c>
      <c r="K90" s="41"/>
      <c r="L90" s="45"/>
      <c r="M90" s="96"/>
      <c r="N90" s="185"/>
      <c r="O90" s="97"/>
      <c r="P90" s="186">
        <f>P91+P247+P251</f>
        <v>0</v>
      </c>
      <c r="Q90" s="97"/>
      <c r="R90" s="186">
        <f>R91+R247+R251</f>
        <v>829.61672539999995</v>
      </c>
      <c r="S90" s="97"/>
      <c r="T90" s="187">
        <f>T91+T247+T251</f>
        <v>399.25300000000004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70</v>
      </c>
      <c r="AU90" s="18" t="s">
        <v>91</v>
      </c>
      <c r="BK90" s="188">
        <f>BK91+BK247+BK251</f>
        <v>0</v>
      </c>
    </row>
    <row r="91" s="12" customFormat="1" ht="25.92" customHeight="1">
      <c r="A91" s="12"/>
      <c r="B91" s="189"/>
      <c r="C91" s="190"/>
      <c r="D91" s="191" t="s">
        <v>70</v>
      </c>
      <c r="E91" s="192" t="s">
        <v>116</v>
      </c>
      <c r="F91" s="192" t="s">
        <v>117</v>
      </c>
      <c r="G91" s="190"/>
      <c r="H91" s="190"/>
      <c r="I91" s="193"/>
      <c r="J91" s="194">
        <f>BK91</f>
        <v>0</v>
      </c>
      <c r="K91" s="190"/>
      <c r="L91" s="195"/>
      <c r="M91" s="196"/>
      <c r="N91" s="197"/>
      <c r="O91" s="197"/>
      <c r="P91" s="198">
        <f>P92+P121+P148+P155+P222+P241</f>
        <v>0</v>
      </c>
      <c r="Q91" s="197"/>
      <c r="R91" s="198">
        <f>R92+R121+R148+R155+R222+R241</f>
        <v>776.63184999999999</v>
      </c>
      <c r="S91" s="197"/>
      <c r="T91" s="199">
        <f>T92+T121+T148+T155+T222+T241</f>
        <v>399.06100000000004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0" t="s">
        <v>79</v>
      </c>
      <c r="AT91" s="201" t="s">
        <v>70</v>
      </c>
      <c r="AU91" s="201" t="s">
        <v>71</v>
      </c>
      <c r="AY91" s="200" t="s">
        <v>118</v>
      </c>
      <c r="BK91" s="202">
        <f>BK92+BK121+BK148+BK155+BK222+BK241</f>
        <v>0</v>
      </c>
    </row>
    <row r="92" s="12" customFormat="1" ht="22.8" customHeight="1">
      <c r="A92" s="12"/>
      <c r="B92" s="189"/>
      <c r="C92" s="190"/>
      <c r="D92" s="191" t="s">
        <v>70</v>
      </c>
      <c r="E92" s="203" t="s">
        <v>79</v>
      </c>
      <c r="F92" s="203" t="s">
        <v>119</v>
      </c>
      <c r="G92" s="190"/>
      <c r="H92" s="190"/>
      <c r="I92" s="193"/>
      <c r="J92" s="204">
        <f>BK92</f>
        <v>0</v>
      </c>
      <c r="K92" s="190"/>
      <c r="L92" s="195"/>
      <c r="M92" s="196"/>
      <c r="N92" s="197"/>
      <c r="O92" s="197"/>
      <c r="P92" s="198">
        <f>SUM(P93:P120)</f>
        <v>0</v>
      </c>
      <c r="Q92" s="197"/>
      <c r="R92" s="198">
        <f>SUM(R93:R120)</f>
        <v>0.0038999999999999998</v>
      </c>
      <c r="S92" s="197"/>
      <c r="T92" s="199">
        <f>SUM(T93:T120)</f>
        <v>393.59000000000003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0" t="s">
        <v>79</v>
      </c>
      <c r="AT92" s="201" t="s">
        <v>70</v>
      </c>
      <c r="AU92" s="201" t="s">
        <v>79</v>
      </c>
      <c r="AY92" s="200" t="s">
        <v>118</v>
      </c>
      <c r="BK92" s="202">
        <f>SUM(BK93:BK120)</f>
        <v>0</v>
      </c>
    </row>
    <row r="93" s="2" customFormat="1" ht="62.7" customHeight="1">
      <c r="A93" s="39"/>
      <c r="B93" s="40"/>
      <c r="C93" s="205" t="s">
        <v>79</v>
      </c>
      <c r="D93" s="205" t="s">
        <v>120</v>
      </c>
      <c r="E93" s="206" t="s">
        <v>121</v>
      </c>
      <c r="F93" s="207" t="s">
        <v>122</v>
      </c>
      <c r="G93" s="208" t="s">
        <v>123</v>
      </c>
      <c r="H93" s="209">
        <v>48.399999999999999</v>
      </c>
      <c r="I93" s="210"/>
      <c r="J93" s="211">
        <f>ROUND(I93*H93,2)</f>
        <v>0</v>
      </c>
      <c r="K93" s="207" t="s">
        <v>124</v>
      </c>
      <c r="L93" s="45"/>
      <c r="M93" s="212" t="s">
        <v>19</v>
      </c>
      <c r="N93" s="213" t="s">
        <v>42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0.26000000000000001</v>
      </c>
      <c r="T93" s="215">
        <f>S93*H93</f>
        <v>12.584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125</v>
      </c>
      <c r="AT93" s="216" t="s">
        <v>120</v>
      </c>
      <c r="AU93" s="216" t="s">
        <v>81</v>
      </c>
      <c r="AY93" s="18" t="s">
        <v>118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125</v>
      </c>
      <c r="BM93" s="216" t="s">
        <v>126</v>
      </c>
    </row>
    <row r="94" s="2" customFormat="1">
      <c r="A94" s="39"/>
      <c r="B94" s="40"/>
      <c r="C94" s="41"/>
      <c r="D94" s="218" t="s">
        <v>127</v>
      </c>
      <c r="E94" s="41"/>
      <c r="F94" s="219" t="s">
        <v>128</v>
      </c>
      <c r="G94" s="41"/>
      <c r="H94" s="41"/>
      <c r="I94" s="220"/>
      <c r="J94" s="41"/>
      <c r="K94" s="41"/>
      <c r="L94" s="45"/>
      <c r="M94" s="221"/>
      <c r="N94" s="222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127</v>
      </c>
      <c r="AU94" s="18" t="s">
        <v>81</v>
      </c>
    </row>
    <row r="95" s="2" customFormat="1" ht="49.05" customHeight="1">
      <c r="A95" s="39"/>
      <c r="B95" s="40"/>
      <c r="C95" s="205" t="s">
        <v>81</v>
      </c>
      <c r="D95" s="205" t="s">
        <v>120</v>
      </c>
      <c r="E95" s="206" t="s">
        <v>129</v>
      </c>
      <c r="F95" s="207" t="s">
        <v>130</v>
      </c>
      <c r="G95" s="208" t="s">
        <v>123</v>
      </c>
      <c r="H95" s="209">
        <v>1430</v>
      </c>
      <c r="I95" s="210"/>
      <c r="J95" s="211">
        <f>ROUND(I95*H95,2)</f>
        <v>0</v>
      </c>
      <c r="K95" s="207" t="s">
        <v>124</v>
      </c>
      <c r="L95" s="45"/>
      <c r="M95" s="212" t="s">
        <v>19</v>
      </c>
      <c r="N95" s="213" t="s">
        <v>42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0.098000000000000004</v>
      </c>
      <c r="T95" s="215">
        <f>S95*H95</f>
        <v>140.14000000000002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125</v>
      </c>
      <c r="AT95" s="216" t="s">
        <v>120</v>
      </c>
      <c r="AU95" s="216" t="s">
        <v>81</v>
      </c>
      <c r="AY95" s="18" t="s">
        <v>118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125</v>
      </c>
      <c r="BM95" s="216" t="s">
        <v>131</v>
      </c>
    </row>
    <row r="96" s="2" customFormat="1">
      <c r="A96" s="39"/>
      <c r="B96" s="40"/>
      <c r="C96" s="41"/>
      <c r="D96" s="218" t="s">
        <v>127</v>
      </c>
      <c r="E96" s="41"/>
      <c r="F96" s="219" t="s">
        <v>132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127</v>
      </c>
      <c r="AU96" s="18" t="s">
        <v>81</v>
      </c>
    </row>
    <row r="97" s="2" customFormat="1" ht="49.05" customHeight="1">
      <c r="A97" s="39"/>
      <c r="B97" s="40"/>
      <c r="C97" s="205" t="s">
        <v>133</v>
      </c>
      <c r="D97" s="205" t="s">
        <v>120</v>
      </c>
      <c r="E97" s="206" t="s">
        <v>134</v>
      </c>
      <c r="F97" s="207" t="s">
        <v>135</v>
      </c>
      <c r="G97" s="208" t="s">
        <v>123</v>
      </c>
      <c r="H97" s="209">
        <v>210.5</v>
      </c>
      <c r="I97" s="210"/>
      <c r="J97" s="211">
        <f>ROUND(I97*H97,2)</f>
        <v>0</v>
      </c>
      <c r="K97" s="207" t="s">
        <v>124</v>
      </c>
      <c r="L97" s="45"/>
      <c r="M97" s="212" t="s">
        <v>19</v>
      </c>
      <c r="N97" s="213" t="s">
        <v>42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0.316</v>
      </c>
      <c r="T97" s="215">
        <f>S97*H97</f>
        <v>66.518000000000001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125</v>
      </c>
      <c r="AT97" s="216" t="s">
        <v>120</v>
      </c>
      <c r="AU97" s="216" t="s">
        <v>81</v>
      </c>
      <c r="AY97" s="18" t="s">
        <v>118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125</v>
      </c>
      <c r="BM97" s="216" t="s">
        <v>136</v>
      </c>
    </row>
    <row r="98" s="2" customFormat="1">
      <c r="A98" s="39"/>
      <c r="B98" s="40"/>
      <c r="C98" s="41"/>
      <c r="D98" s="218" t="s">
        <v>127</v>
      </c>
      <c r="E98" s="41"/>
      <c r="F98" s="219" t="s">
        <v>137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127</v>
      </c>
      <c r="AU98" s="18" t="s">
        <v>81</v>
      </c>
    </row>
    <row r="99" s="2" customFormat="1" ht="44.25" customHeight="1">
      <c r="A99" s="39"/>
      <c r="B99" s="40"/>
      <c r="C99" s="205" t="s">
        <v>125</v>
      </c>
      <c r="D99" s="205" t="s">
        <v>120</v>
      </c>
      <c r="E99" s="206" t="s">
        <v>138</v>
      </c>
      <c r="F99" s="207" t="s">
        <v>139</v>
      </c>
      <c r="G99" s="208" t="s">
        <v>140</v>
      </c>
      <c r="H99" s="209">
        <v>601.20000000000005</v>
      </c>
      <c r="I99" s="210"/>
      <c r="J99" s="211">
        <f>ROUND(I99*H99,2)</f>
        <v>0</v>
      </c>
      <c r="K99" s="207" t="s">
        <v>124</v>
      </c>
      <c r="L99" s="45"/>
      <c r="M99" s="212" t="s">
        <v>19</v>
      </c>
      <c r="N99" s="213" t="s">
        <v>42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0.28999999999999998</v>
      </c>
      <c r="T99" s="215">
        <f>S99*H99</f>
        <v>174.34800000000001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125</v>
      </c>
      <c r="AT99" s="216" t="s">
        <v>120</v>
      </c>
      <c r="AU99" s="216" t="s">
        <v>81</v>
      </c>
      <c r="AY99" s="18" t="s">
        <v>118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125</v>
      </c>
      <c r="BM99" s="216" t="s">
        <v>141</v>
      </c>
    </row>
    <row r="100" s="2" customFormat="1">
      <c r="A100" s="39"/>
      <c r="B100" s="40"/>
      <c r="C100" s="41"/>
      <c r="D100" s="218" t="s">
        <v>127</v>
      </c>
      <c r="E100" s="41"/>
      <c r="F100" s="219" t="s">
        <v>142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127</v>
      </c>
      <c r="AU100" s="18" t="s">
        <v>81</v>
      </c>
    </row>
    <row r="101" s="2" customFormat="1" ht="37.8" customHeight="1">
      <c r="A101" s="39"/>
      <c r="B101" s="40"/>
      <c r="C101" s="205" t="s">
        <v>143</v>
      </c>
      <c r="D101" s="205" t="s">
        <v>120</v>
      </c>
      <c r="E101" s="206" t="s">
        <v>144</v>
      </c>
      <c r="F101" s="207" t="s">
        <v>145</v>
      </c>
      <c r="G101" s="208" t="s">
        <v>146</v>
      </c>
      <c r="H101" s="209">
        <v>6</v>
      </c>
      <c r="I101" s="210"/>
      <c r="J101" s="211">
        <f>ROUND(I101*H101,2)</f>
        <v>0</v>
      </c>
      <c r="K101" s="207" t="s">
        <v>124</v>
      </c>
      <c r="L101" s="45"/>
      <c r="M101" s="212" t="s">
        <v>19</v>
      </c>
      <c r="N101" s="213" t="s">
        <v>42</v>
      </c>
      <c r="O101" s="85"/>
      <c r="P101" s="214">
        <f>O101*H101</f>
        <v>0</v>
      </c>
      <c r="Q101" s="214">
        <v>0.00064999999999999997</v>
      </c>
      <c r="R101" s="214">
        <f>Q101*H101</f>
        <v>0.0038999999999999998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125</v>
      </c>
      <c r="AT101" s="216" t="s">
        <v>120</v>
      </c>
      <c r="AU101" s="216" t="s">
        <v>81</v>
      </c>
      <c r="AY101" s="18" t="s">
        <v>118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79</v>
      </c>
      <c r="BK101" s="217">
        <f>ROUND(I101*H101,2)</f>
        <v>0</v>
      </c>
      <c r="BL101" s="18" t="s">
        <v>125</v>
      </c>
      <c r="BM101" s="216" t="s">
        <v>147</v>
      </c>
    </row>
    <row r="102" s="2" customFormat="1">
      <c r="A102" s="39"/>
      <c r="B102" s="40"/>
      <c r="C102" s="41"/>
      <c r="D102" s="218" t="s">
        <v>127</v>
      </c>
      <c r="E102" s="41"/>
      <c r="F102" s="219" t="s">
        <v>148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127</v>
      </c>
      <c r="AU102" s="18" t="s">
        <v>81</v>
      </c>
    </row>
    <row r="103" s="2" customFormat="1" ht="37.8" customHeight="1">
      <c r="A103" s="39"/>
      <c r="B103" s="40"/>
      <c r="C103" s="205" t="s">
        <v>149</v>
      </c>
      <c r="D103" s="205" t="s">
        <v>120</v>
      </c>
      <c r="E103" s="206" t="s">
        <v>150</v>
      </c>
      <c r="F103" s="207" t="s">
        <v>151</v>
      </c>
      <c r="G103" s="208" t="s">
        <v>146</v>
      </c>
      <c r="H103" s="209">
        <v>6</v>
      </c>
      <c r="I103" s="210"/>
      <c r="J103" s="211">
        <f>ROUND(I103*H103,2)</f>
        <v>0</v>
      </c>
      <c r="K103" s="207" t="s">
        <v>124</v>
      </c>
      <c r="L103" s="45"/>
      <c r="M103" s="212" t="s">
        <v>19</v>
      </c>
      <c r="N103" s="213" t="s">
        <v>42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125</v>
      </c>
      <c r="AT103" s="216" t="s">
        <v>120</v>
      </c>
      <c r="AU103" s="216" t="s">
        <v>81</v>
      </c>
      <c r="AY103" s="18" t="s">
        <v>118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125</v>
      </c>
      <c r="BM103" s="216" t="s">
        <v>152</v>
      </c>
    </row>
    <row r="104" s="2" customFormat="1">
      <c r="A104" s="39"/>
      <c r="B104" s="40"/>
      <c r="C104" s="41"/>
      <c r="D104" s="218" t="s">
        <v>127</v>
      </c>
      <c r="E104" s="41"/>
      <c r="F104" s="219" t="s">
        <v>153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127</v>
      </c>
      <c r="AU104" s="18" t="s">
        <v>81</v>
      </c>
    </row>
    <row r="105" s="2" customFormat="1" ht="33" customHeight="1">
      <c r="A105" s="39"/>
      <c r="B105" s="40"/>
      <c r="C105" s="205" t="s">
        <v>154</v>
      </c>
      <c r="D105" s="205" t="s">
        <v>120</v>
      </c>
      <c r="E105" s="206" t="s">
        <v>155</v>
      </c>
      <c r="F105" s="207" t="s">
        <v>156</v>
      </c>
      <c r="G105" s="208" t="s">
        <v>157</v>
      </c>
      <c r="H105" s="209">
        <v>157.40000000000001</v>
      </c>
      <c r="I105" s="210"/>
      <c r="J105" s="211">
        <f>ROUND(I105*H105,2)</f>
        <v>0</v>
      </c>
      <c r="K105" s="207" t="s">
        <v>124</v>
      </c>
      <c r="L105" s="45"/>
      <c r="M105" s="212" t="s">
        <v>19</v>
      </c>
      <c r="N105" s="213" t="s">
        <v>42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125</v>
      </c>
      <c r="AT105" s="216" t="s">
        <v>120</v>
      </c>
      <c r="AU105" s="216" t="s">
        <v>81</v>
      </c>
      <c r="AY105" s="18" t="s">
        <v>118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79</v>
      </c>
      <c r="BK105" s="217">
        <f>ROUND(I105*H105,2)</f>
        <v>0</v>
      </c>
      <c r="BL105" s="18" t="s">
        <v>125</v>
      </c>
      <c r="BM105" s="216" t="s">
        <v>158</v>
      </c>
    </row>
    <row r="106" s="2" customFormat="1">
      <c r="A106" s="39"/>
      <c r="B106" s="40"/>
      <c r="C106" s="41"/>
      <c r="D106" s="218" t="s">
        <v>127</v>
      </c>
      <c r="E106" s="41"/>
      <c r="F106" s="219" t="s">
        <v>159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127</v>
      </c>
      <c r="AU106" s="18" t="s">
        <v>81</v>
      </c>
    </row>
    <row r="107" s="2" customFormat="1" ht="44.25" customHeight="1">
      <c r="A107" s="39"/>
      <c r="B107" s="40"/>
      <c r="C107" s="205" t="s">
        <v>160</v>
      </c>
      <c r="D107" s="205" t="s">
        <v>120</v>
      </c>
      <c r="E107" s="206" t="s">
        <v>161</v>
      </c>
      <c r="F107" s="207" t="s">
        <v>162</v>
      </c>
      <c r="G107" s="208" t="s">
        <v>157</v>
      </c>
      <c r="H107" s="209">
        <v>265.5</v>
      </c>
      <c r="I107" s="210"/>
      <c r="J107" s="211">
        <f>ROUND(I107*H107,2)</f>
        <v>0</v>
      </c>
      <c r="K107" s="207" t="s">
        <v>124</v>
      </c>
      <c r="L107" s="45"/>
      <c r="M107" s="212" t="s">
        <v>19</v>
      </c>
      <c r="N107" s="213" t="s">
        <v>42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125</v>
      </c>
      <c r="AT107" s="216" t="s">
        <v>120</v>
      </c>
      <c r="AU107" s="216" t="s">
        <v>81</v>
      </c>
      <c r="AY107" s="18" t="s">
        <v>118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79</v>
      </c>
      <c r="BK107" s="217">
        <f>ROUND(I107*H107,2)</f>
        <v>0</v>
      </c>
      <c r="BL107" s="18" t="s">
        <v>125</v>
      </c>
      <c r="BM107" s="216" t="s">
        <v>163</v>
      </c>
    </row>
    <row r="108" s="2" customFormat="1">
      <c r="A108" s="39"/>
      <c r="B108" s="40"/>
      <c r="C108" s="41"/>
      <c r="D108" s="218" t="s">
        <v>127</v>
      </c>
      <c r="E108" s="41"/>
      <c r="F108" s="219" t="s">
        <v>164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127</v>
      </c>
      <c r="AU108" s="18" t="s">
        <v>81</v>
      </c>
    </row>
    <row r="109" s="2" customFormat="1" ht="62.7" customHeight="1">
      <c r="A109" s="39"/>
      <c r="B109" s="40"/>
      <c r="C109" s="205" t="s">
        <v>165</v>
      </c>
      <c r="D109" s="205" t="s">
        <v>120</v>
      </c>
      <c r="E109" s="206" t="s">
        <v>166</v>
      </c>
      <c r="F109" s="207" t="s">
        <v>167</v>
      </c>
      <c r="G109" s="208" t="s">
        <v>157</v>
      </c>
      <c r="H109" s="209">
        <v>423</v>
      </c>
      <c r="I109" s="210"/>
      <c r="J109" s="211">
        <f>ROUND(I109*H109,2)</f>
        <v>0</v>
      </c>
      <c r="K109" s="207" t="s">
        <v>124</v>
      </c>
      <c r="L109" s="45"/>
      <c r="M109" s="212" t="s">
        <v>19</v>
      </c>
      <c r="N109" s="213" t="s">
        <v>42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125</v>
      </c>
      <c r="AT109" s="216" t="s">
        <v>120</v>
      </c>
      <c r="AU109" s="216" t="s">
        <v>81</v>
      </c>
      <c r="AY109" s="18" t="s">
        <v>118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79</v>
      </c>
      <c r="BK109" s="217">
        <f>ROUND(I109*H109,2)</f>
        <v>0</v>
      </c>
      <c r="BL109" s="18" t="s">
        <v>125</v>
      </c>
      <c r="BM109" s="216" t="s">
        <v>168</v>
      </c>
    </row>
    <row r="110" s="2" customFormat="1">
      <c r="A110" s="39"/>
      <c r="B110" s="40"/>
      <c r="C110" s="41"/>
      <c r="D110" s="218" t="s">
        <v>127</v>
      </c>
      <c r="E110" s="41"/>
      <c r="F110" s="219" t="s">
        <v>169</v>
      </c>
      <c r="G110" s="41"/>
      <c r="H110" s="41"/>
      <c r="I110" s="220"/>
      <c r="J110" s="41"/>
      <c r="K110" s="41"/>
      <c r="L110" s="45"/>
      <c r="M110" s="221"/>
      <c r="N110" s="222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127</v>
      </c>
      <c r="AU110" s="18" t="s">
        <v>81</v>
      </c>
    </row>
    <row r="111" s="2" customFormat="1" ht="66.75" customHeight="1">
      <c r="A111" s="39"/>
      <c r="B111" s="40"/>
      <c r="C111" s="205" t="s">
        <v>170</v>
      </c>
      <c r="D111" s="205" t="s">
        <v>120</v>
      </c>
      <c r="E111" s="206" t="s">
        <v>171</v>
      </c>
      <c r="F111" s="207" t="s">
        <v>172</v>
      </c>
      <c r="G111" s="208" t="s">
        <v>157</v>
      </c>
      <c r="H111" s="209">
        <v>12690</v>
      </c>
      <c r="I111" s="210"/>
      <c r="J111" s="211">
        <f>ROUND(I111*H111,2)</f>
        <v>0</v>
      </c>
      <c r="K111" s="207" t="s">
        <v>124</v>
      </c>
      <c r="L111" s="45"/>
      <c r="M111" s="212" t="s">
        <v>19</v>
      </c>
      <c r="N111" s="213" t="s">
        <v>42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125</v>
      </c>
      <c r="AT111" s="216" t="s">
        <v>120</v>
      </c>
      <c r="AU111" s="216" t="s">
        <v>81</v>
      </c>
      <c r="AY111" s="18" t="s">
        <v>118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79</v>
      </c>
      <c r="BK111" s="217">
        <f>ROUND(I111*H111,2)</f>
        <v>0</v>
      </c>
      <c r="BL111" s="18" t="s">
        <v>125</v>
      </c>
      <c r="BM111" s="216" t="s">
        <v>173</v>
      </c>
    </row>
    <row r="112" s="2" customFormat="1">
      <c r="A112" s="39"/>
      <c r="B112" s="40"/>
      <c r="C112" s="41"/>
      <c r="D112" s="218" t="s">
        <v>127</v>
      </c>
      <c r="E112" s="41"/>
      <c r="F112" s="219" t="s">
        <v>174</v>
      </c>
      <c r="G112" s="41"/>
      <c r="H112" s="41"/>
      <c r="I112" s="220"/>
      <c r="J112" s="41"/>
      <c r="K112" s="41"/>
      <c r="L112" s="45"/>
      <c r="M112" s="221"/>
      <c r="N112" s="222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127</v>
      </c>
      <c r="AU112" s="18" t="s">
        <v>81</v>
      </c>
    </row>
    <row r="113" s="13" customFormat="1">
      <c r="A113" s="13"/>
      <c r="B113" s="223"/>
      <c r="C113" s="224"/>
      <c r="D113" s="225" t="s">
        <v>175</v>
      </c>
      <c r="E113" s="226" t="s">
        <v>19</v>
      </c>
      <c r="F113" s="227" t="s">
        <v>176</v>
      </c>
      <c r="G113" s="224"/>
      <c r="H113" s="228">
        <v>12690</v>
      </c>
      <c r="I113" s="229"/>
      <c r="J113" s="224"/>
      <c r="K113" s="224"/>
      <c r="L113" s="230"/>
      <c r="M113" s="231"/>
      <c r="N113" s="232"/>
      <c r="O113" s="232"/>
      <c r="P113" s="232"/>
      <c r="Q113" s="232"/>
      <c r="R113" s="232"/>
      <c r="S113" s="232"/>
      <c r="T113" s="23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4" t="s">
        <v>175</v>
      </c>
      <c r="AU113" s="234" t="s">
        <v>81</v>
      </c>
      <c r="AV113" s="13" t="s">
        <v>81</v>
      </c>
      <c r="AW113" s="13" t="s">
        <v>33</v>
      </c>
      <c r="AX113" s="13" t="s">
        <v>79</v>
      </c>
      <c r="AY113" s="234" t="s">
        <v>118</v>
      </c>
    </row>
    <row r="114" s="2" customFormat="1" ht="37.8" customHeight="1">
      <c r="A114" s="39"/>
      <c r="B114" s="40"/>
      <c r="C114" s="205" t="s">
        <v>177</v>
      </c>
      <c r="D114" s="205" t="s">
        <v>120</v>
      </c>
      <c r="E114" s="206" t="s">
        <v>178</v>
      </c>
      <c r="F114" s="207" t="s">
        <v>179</v>
      </c>
      <c r="G114" s="208" t="s">
        <v>123</v>
      </c>
      <c r="H114" s="209">
        <v>1600</v>
      </c>
      <c r="I114" s="210"/>
      <c r="J114" s="211">
        <f>ROUND(I114*H114,2)</f>
        <v>0</v>
      </c>
      <c r="K114" s="207" t="s">
        <v>124</v>
      </c>
      <c r="L114" s="45"/>
      <c r="M114" s="212" t="s">
        <v>19</v>
      </c>
      <c r="N114" s="213" t="s">
        <v>42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125</v>
      </c>
      <c r="AT114" s="216" t="s">
        <v>120</v>
      </c>
      <c r="AU114" s="216" t="s">
        <v>81</v>
      </c>
      <c r="AY114" s="18" t="s">
        <v>118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79</v>
      </c>
      <c r="BK114" s="217">
        <f>ROUND(I114*H114,2)</f>
        <v>0</v>
      </c>
      <c r="BL114" s="18" t="s">
        <v>125</v>
      </c>
      <c r="BM114" s="216" t="s">
        <v>180</v>
      </c>
    </row>
    <row r="115" s="2" customFormat="1">
      <c r="A115" s="39"/>
      <c r="B115" s="40"/>
      <c r="C115" s="41"/>
      <c r="D115" s="218" t="s">
        <v>127</v>
      </c>
      <c r="E115" s="41"/>
      <c r="F115" s="219" t="s">
        <v>181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127</v>
      </c>
      <c r="AU115" s="18" t="s">
        <v>81</v>
      </c>
    </row>
    <row r="116" s="2" customFormat="1" ht="44.25" customHeight="1">
      <c r="A116" s="39"/>
      <c r="B116" s="40"/>
      <c r="C116" s="205" t="s">
        <v>8</v>
      </c>
      <c r="D116" s="205" t="s">
        <v>120</v>
      </c>
      <c r="E116" s="206" t="s">
        <v>182</v>
      </c>
      <c r="F116" s="207" t="s">
        <v>183</v>
      </c>
      <c r="G116" s="208" t="s">
        <v>184</v>
      </c>
      <c r="H116" s="209">
        <v>846</v>
      </c>
      <c r="I116" s="210"/>
      <c r="J116" s="211">
        <f>ROUND(I116*H116,2)</f>
        <v>0</v>
      </c>
      <c r="K116" s="207" t="s">
        <v>124</v>
      </c>
      <c r="L116" s="45"/>
      <c r="M116" s="212" t="s">
        <v>19</v>
      </c>
      <c r="N116" s="213" t="s">
        <v>42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125</v>
      </c>
      <c r="AT116" s="216" t="s">
        <v>120</v>
      </c>
      <c r="AU116" s="216" t="s">
        <v>81</v>
      </c>
      <c r="AY116" s="18" t="s">
        <v>118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79</v>
      </c>
      <c r="BK116" s="217">
        <f>ROUND(I116*H116,2)</f>
        <v>0</v>
      </c>
      <c r="BL116" s="18" t="s">
        <v>125</v>
      </c>
      <c r="BM116" s="216" t="s">
        <v>185</v>
      </c>
    </row>
    <row r="117" s="2" customFormat="1">
      <c r="A117" s="39"/>
      <c r="B117" s="40"/>
      <c r="C117" s="41"/>
      <c r="D117" s="218" t="s">
        <v>127</v>
      </c>
      <c r="E117" s="41"/>
      <c r="F117" s="219" t="s">
        <v>186</v>
      </c>
      <c r="G117" s="41"/>
      <c r="H117" s="41"/>
      <c r="I117" s="220"/>
      <c r="J117" s="41"/>
      <c r="K117" s="41"/>
      <c r="L117" s="45"/>
      <c r="M117" s="221"/>
      <c r="N117" s="22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127</v>
      </c>
      <c r="AU117" s="18" t="s">
        <v>81</v>
      </c>
    </row>
    <row r="118" s="13" customFormat="1">
      <c r="A118" s="13"/>
      <c r="B118" s="223"/>
      <c r="C118" s="224"/>
      <c r="D118" s="225" t="s">
        <v>175</v>
      </c>
      <c r="E118" s="226" t="s">
        <v>19</v>
      </c>
      <c r="F118" s="227" t="s">
        <v>187</v>
      </c>
      <c r="G118" s="224"/>
      <c r="H118" s="228">
        <v>846</v>
      </c>
      <c r="I118" s="229"/>
      <c r="J118" s="224"/>
      <c r="K118" s="224"/>
      <c r="L118" s="230"/>
      <c r="M118" s="231"/>
      <c r="N118" s="232"/>
      <c r="O118" s="232"/>
      <c r="P118" s="232"/>
      <c r="Q118" s="232"/>
      <c r="R118" s="232"/>
      <c r="S118" s="232"/>
      <c r="T118" s="23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4" t="s">
        <v>175</v>
      </c>
      <c r="AU118" s="234" t="s">
        <v>81</v>
      </c>
      <c r="AV118" s="13" t="s">
        <v>81</v>
      </c>
      <c r="AW118" s="13" t="s">
        <v>33</v>
      </c>
      <c r="AX118" s="13" t="s">
        <v>79</v>
      </c>
      <c r="AY118" s="234" t="s">
        <v>118</v>
      </c>
    </row>
    <row r="119" s="2" customFormat="1" ht="37.8" customHeight="1">
      <c r="A119" s="39"/>
      <c r="B119" s="40"/>
      <c r="C119" s="205" t="s">
        <v>188</v>
      </c>
      <c r="D119" s="205" t="s">
        <v>120</v>
      </c>
      <c r="E119" s="206" t="s">
        <v>189</v>
      </c>
      <c r="F119" s="207" t="s">
        <v>190</v>
      </c>
      <c r="G119" s="208" t="s">
        <v>157</v>
      </c>
      <c r="H119" s="209">
        <v>423</v>
      </c>
      <c r="I119" s="210"/>
      <c r="J119" s="211">
        <f>ROUND(I119*H119,2)</f>
        <v>0</v>
      </c>
      <c r="K119" s="207" t="s">
        <v>124</v>
      </c>
      <c r="L119" s="45"/>
      <c r="M119" s="212" t="s">
        <v>19</v>
      </c>
      <c r="N119" s="213" t="s">
        <v>42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125</v>
      </c>
      <c r="AT119" s="216" t="s">
        <v>120</v>
      </c>
      <c r="AU119" s="216" t="s">
        <v>81</v>
      </c>
      <c r="AY119" s="18" t="s">
        <v>118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79</v>
      </c>
      <c r="BK119" s="217">
        <f>ROUND(I119*H119,2)</f>
        <v>0</v>
      </c>
      <c r="BL119" s="18" t="s">
        <v>125</v>
      </c>
      <c r="BM119" s="216" t="s">
        <v>191</v>
      </c>
    </row>
    <row r="120" s="2" customFormat="1">
      <c r="A120" s="39"/>
      <c r="B120" s="40"/>
      <c r="C120" s="41"/>
      <c r="D120" s="218" t="s">
        <v>127</v>
      </c>
      <c r="E120" s="41"/>
      <c r="F120" s="219" t="s">
        <v>192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127</v>
      </c>
      <c r="AU120" s="18" t="s">
        <v>81</v>
      </c>
    </row>
    <row r="121" s="12" customFormat="1" ht="22.8" customHeight="1">
      <c r="A121" s="12"/>
      <c r="B121" s="189"/>
      <c r="C121" s="190"/>
      <c r="D121" s="191" t="s">
        <v>70</v>
      </c>
      <c r="E121" s="203" t="s">
        <v>143</v>
      </c>
      <c r="F121" s="203" t="s">
        <v>193</v>
      </c>
      <c r="G121" s="190"/>
      <c r="H121" s="190"/>
      <c r="I121" s="193"/>
      <c r="J121" s="204">
        <f>BK121</f>
        <v>0</v>
      </c>
      <c r="K121" s="190"/>
      <c r="L121" s="195"/>
      <c r="M121" s="196"/>
      <c r="N121" s="197"/>
      <c r="O121" s="197"/>
      <c r="P121" s="198">
        <f>SUM(P122:P147)</f>
        <v>0</v>
      </c>
      <c r="Q121" s="197"/>
      <c r="R121" s="198">
        <f>SUM(R122:R147)</f>
        <v>475.65376500000008</v>
      </c>
      <c r="S121" s="197"/>
      <c r="T121" s="199">
        <f>SUM(T122:T147)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0" t="s">
        <v>79</v>
      </c>
      <c r="AT121" s="201" t="s">
        <v>70</v>
      </c>
      <c r="AU121" s="201" t="s">
        <v>79</v>
      </c>
      <c r="AY121" s="200" t="s">
        <v>118</v>
      </c>
      <c r="BK121" s="202">
        <f>SUM(BK122:BK147)</f>
        <v>0</v>
      </c>
    </row>
    <row r="122" s="2" customFormat="1" ht="33" customHeight="1">
      <c r="A122" s="39"/>
      <c r="B122" s="40"/>
      <c r="C122" s="205" t="s">
        <v>194</v>
      </c>
      <c r="D122" s="205" t="s">
        <v>120</v>
      </c>
      <c r="E122" s="206" t="s">
        <v>195</v>
      </c>
      <c r="F122" s="207" t="s">
        <v>196</v>
      </c>
      <c r="G122" s="208" t="s">
        <v>123</v>
      </c>
      <c r="H122" s="209">
        <v>1085</v>
      </c>
      <c r="I122" s="210"/>
      <c r="J122" s="211">
        <f>ROUND(I122*H122,2)</f>
        <v>0</v>
      </c>
      <c r="K122" s="207" t="s">
        <v>124</v>
      </c>
      <c r="L122" s="45"/>
      <c r="M122" s="212" t="s">
        <v>19</v>
      </c>
      <c r="N122" s="213" t="s">
        <v>42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125</v>
      </c>
      <c r="AT122" s="216" t="s">
        <v>120</v>
      </c>
      <c r="AU122" s="216" t="s">
        <v>81</v>
      </c>
      <c r="AY122" s="18" t="s">
        <v>118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79</v>
      </c>
      <c r="BK122" s="217">
        <f>ROUND(I122*H122,2)</f>
        <v>0</v>
      </c>
      <c r="BL122" s="18" t="s">
        <v>125</v>
      </c>
      <c r="BM122" s="216" t="s">
        <v>197</v>
      </c>
    </row>
    <row r="123" s="2" customFormat="1">
      <c r="A123" s="39"/>
      <c r="B123" s="40"/>
      <c r="C123" s="41"/>
      <c r="D123" s="218" t="s">
        <v>127</v>
      </c>
      <c r="E123" s="41"/>
      <c r="F123" s="219" t="s">
        <v>198</v>
      </c>
      <c r="G123" s="41"/>
      <c r="H123" s="41"/>
      <c r="I123" s="220"/>
      <c r="J123" s="41"/>
      <c r="K123" s="41"/>
      <c r="L123" s="45"/>
      <c r="M123" s="221"/>
      <c r="N123" s="222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127</v>
      </c>
      <c r="AU123" s="18" t="s">
        <v>81</v>
      </c>
    </row>
    <row r="124" s="2" customFormat="1" ht="33" customHeight="1">
      <c r="A124" s="39"/>
      <c r="B124" s="40"/>
      <c r="C124" s="205" t="s">
        <v>199</v>
      </c>
      <c r="D124" s="205" t="s">
        <v>120</v>
      </c>
      <c r="E124" s="206" t="s">
        <v>200</v>
      </c>
      <c r="F124" s="207" t="s">
        <v>201</v>
      </c>
      <c r="G124" s="208" t="s">
        <v>123</v>
      </c>
      <c r="H124" s="209">
        <v>492</v>
      </c>
      <c r="I124" s="210"/>
      <c r="J124" s="211">
        <f>ROUND(I124*H124,2)</f>
        <v>0</v>
      </c>
      <c r="K124" s="207" t="s">
        <v>124</v>
      </c>
      <c r="L124" s="45"/>
      <c r="M124" s="212" t="s">
        <v>19</v>
      </c>
      <c r="N124" s="213" t="s">
        <v>42</v>
      </c>
      <c r="O124" s="85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125</v>
      </c>
      <c r="AT124" s="216" t="s">
        <v>120</v>
      </c>
      <c r="AU124" s="216" t="s">
        <v>81</v>
      </c>
      <c r="AY124" s="18" t="s">
        <v>118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79</v>
      </c>
      <c r="BK124" s="217">
        <f>ROUND(I124*H124,2)</f>
        <v>0</v>
      </c>
      <c r="BL124" s="18" t="s">
        <v>125</v>
      </c>
      <c r="BM124" s="216" t="s">
        <v>202</v>
      </c>
    </row>
    <row r="125" s="2" customFormat="1">
      <c r="A125" s="39"/>
      <c r="B125" s="40"/>
      <c r="C125" s="41"/>
      <c r="D125" s="218" t="s">
        <v>127</v>
      </c>
      <c r="E125" s="41"/>
      <c r="F125" s="219" t="s">
        <v>203</v>
      </c>
      <c r="G125" s="41"/>
      <c r="H125" s="41"/>
      <c r="I125" s="220"/>
      <c r="J125" s="41"/>
      <c r="K125" s="41"/>
      <c r="L125" s="45"/>
      <c r="M125" s="221"/>
      <c r="N125" s="222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127</v>
      </c>
      <c r="AU125" s="18" t="s">
        <v>81</v>
      </c>
    </row>
    <row r="126" s="2" customFormat="1" ht="37.8" customHeight="1">
      <c r="A126" s="39"/>
      <c r="B126" s="40"/>
      <c r="C126" s="205" t="s">
        <v>204</v>
      </c>
      <c r="D126" s="205" t="s">
        <v>120</v>
      </c>
      <c r="E126" s="206" t="s">
        <v>205</v>
      </c>
      <c r="F126" s="207" t="s">
        <v>206</v>
      </c>
      <c r="G126" s="208" t="s">
        <v>123</v>
      </c>
      <c r="H126" s="209">
        <v>210.5</v>
      </c>
      <c r="I126" s="210"/>
      <c r="J126" s="211">
        <f>ROUND(I126*H126,2)</f>
        <v>0</v>
      </c>
      <c r="K126" s="207" t="s">
        <v>124</v>
      </c>
      <c r="L126" s="45"/>
      <c r="M126" s="212" t="s">
        <v>19</v>
      </c>
      <c r="N126" s="213" t="s">
        <v>42</v>
      </c>
      <c r="O126" s="85"/>
      <c r="P126" s="214">
        <f>O126*H126</f>
        <v>0</v>
      </c>
      <c r="Q126" s="214">
        <v>0.57499999999999996</v>
      </c>
      <c r="R126" s="214">
        <f>Q126*H126</f>
        <v>121.03749999999999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125</v>
      </c>
      <c r="AT126" s="216" t="s">
        <v>120</v>
      </c>
      <c r="AU126" s="216" t="s">
        <v>81</v>
      </c>
      <c r="AY126" s="18" t="s">
        <v>118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79</v>
      </c>
      <c r="BK126" s="217">
        <f>ROUND(I126*H126,2)</f>
        <v>0</v>
      </c>
      <c r="BL126" s="18" t="s">
        <v>125</v>
      </c>
      <c r="BM126" s="216" t="s">
        <v>207</v>
      </c>
    </row>
    <row r="127" s="2" customFormat="1">
      <c r="A127" s="39"/>
      <c r="B127" s="40"/>
      <c r="C127" s="41"/>
      <c r="D127" s="218" t="s">
        <v>127</v>
      </c>
      <c r="E127" s="41"/>
      <c r="F127" s="219" t="s">
        <v>208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127</v>
      </c>
      <c r="AU127" s="18" t="s">
        <v>81</v>
      </c>
    </row>
    <row r="128" s="2" customFormat="1" ht="44.25" customHeight="1">
      <c r="A128" s="39"/>
      <c r="B128" s="40"/>
      <c r="C128" s="205" t="s">
        <v>209</v>
      </c>
      <c r="D128" s="205" t="s">
        <v>120</v>
      </c>
      <c r="E128" s="206" t="s">
        <v>210</v>
      </c>
      <c r="F128" s="207" t="s">
        <v>211</v>
      </c>
      <c r="G128" s="208" t="s">
        <v>123</v>
      </c>
      <c r="H128" s="209">
        <v>210.5</v>
      </c>
      <c r="I128" s="210"/>
      <c r="J128" s="211">
        <f>ROUND(I128*H128,2)</f>
        <v>0</v>
      </c>
      <c r="K128" s="207" t="s">
        <v>124</v>
      </c>
      <c r="L128" s="45"/>
      <c r="M128" s="212" t="s">
        <v>19</v>
      </c>
      <c r="N128" s="213" t="s">
        <v>42</v>
      </c>
      <c r="O128" s="85"/>
      <c r="P128" s="214">
        <f>O128*H128</f>
        <v>0</v>
      </c>
      <c r="Q128" s="214">
        <v>0.20745</v>
      </c>
      <c r="R128" s="214">
        <f>Q128*H128</f>
        <v>43.668225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125</v>
      </c>
      <c r="AT128" s="216" t="s">
        <v>120</v>
      </c>
      <c r="AU128" s="216" t="s">
        <v>81</v>
      </c>
      <c r="AY128" s="18" t="s">
        <v>118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79</v>
      </c>
      <c r="BK128" s="217">
        <f>ROUND(I128*H128,2)</f>
        <v>0</v>
      </c>
      <c r="BL128" s="18" t="s">
        <v>125</v>
      </c>
      <c r="BM128" s="216" t="s">
        <v>212</v>
      </c>
    </row>
    <row r="129" s="2" customFormat="1">
      <c r="A129" s="39"/>
      <c r="B129" s="40"/>
      <c r="C129" s="41"/>
      <c r="D129" s="218" t="s">
        <v>127</v>
      </c>
      <c r="E129" s="41"/>
      <c r="F129" s="219" t="s">
        <v>213</v>
      </c>
      <c r="G129" s="41"/>
      <c r="H129" s="41"/>
      <c r="I129" s="220"/>
      <c r="J129" s="41"/>
      <c r="K129" s="41"/>
      <c r="L129" s="45"/>
      <c r="M129" s="221"/>
      <c r="N129" s="222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127</v>
      </c>
      <c r="AU129" s="18" t="s">
        <v>81</v>
      </c>
    </row>
    <row r="130" s="2" customFormat="1" ht="78" customHeight="1">
      <c r="A130" s="39"/>
      <c r="B130" s="40"/>
      <c r="C130" s="205" t="s">
        <v>214</v>
      </c>
      <c r="D130" s="205" t="s">
        <v>120</v>
      </c>
      <c r="E130" s="206" t="s">
        <v>215</v>
      </c>
      <c r="F130" s="207" t="s">
        <v>216</v>
      </c>
      <c r="G130" s="208" t="s">
        <v>123</v>
      </c>
      <c r="H130" s="209">
        <v>55</v>
      </c>
      <c r="I130" s="210"/>
      <c r="J130" s="211">
        <f>ROUND(I130*H130,2)</f>
        <v>0</v>
      </c>
      <c r="K130" s="207" t="s">
        <v>124</v>
      </c>
      <c r="L130" s="45"/>
      <c r="M130" s="212" t="s">
        <v>19</v>
      </c>
      <c r="N130" s="213" t="s">
        <v>42</v>
      </c>
      <c r="O130" s="85"/>
      <c r="P130" s="214">
        <f>O130*H130</f>
        <v>0</v>
      </c>
      <c r="Q130" s="214">
        <v>0.089219999999999994</v>
      </c>
      <c r="R130" s="214">
        <f>Q130*H130</f>
        <v>4.9070999999999998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125</v>
      </c>
      <c r="AT130" s="216" t="s">
        <v>120</v>
      </c>
      <c r="AU130" s="216" t="s">
        <v>81</v>
      </c>
      <c r="AY130" s="18" t="s">
        <v>118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79</v>
      </c>
      <c r="BK130" s="217">
        <f>ROUND(I130*H130,2)</f>
        <v>0</v>
      </c>
      <c r="BL130" s="18" t="s">
        <v>125</v>
      </c>
      <c r="BM130" s="216" t="s">
        <v>217</v>
      </c>
    </row>
    <row r="131" s="2" customFormat="1">
      <c r="A131" s="39"/>
      <c r="B131" s="40"/>
      <c r="C131" s="41"/>
      <c r="D131" s="218" t="s">
        <v>127</v>
      </c>
      <c r="E131" s="41"/>
      <c r="F131" s="219" t="s">
        <v>218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127</v>
      </c>
      <c r="AU131" s="18" t="s">
        <v>81</v>
      </c>
    </row>
    <row r="132" s="2" customFormat="1" ht="24.15" customHeight="1">
      <c r="A132" s="39"/>
      <c r="B132" s="40"/>
      <c r="C132" s="235" t="s">
        <v>219</v>
      </c>
      <c r="D132" s="235" t="s">
        <v>220</v>
      </c>
      <c r="E132" s="236" t="s">
        <v>221</v>
      </c>
      <c r="F132" s="237" t="s">
        <v>222</v>
      </c>
      <c r="G132" s="238" t="s">
        <v>123</v>
      </c>
      <c r="H132" s="239">
        <v>60.5</v>
      </c>
      <c r="I132" s="240"/>
      <c r="J132" s="241">
        <f>ROUND(I132*H132,2)</f>
        <v>0</v>
      </c>
      <c r="K132" s="237" t="s">
        <v>124</v>
      </c>
      <c r="L132" s="242"/>
      <c r="M132" s="243" t="s">
        <v>19</v>
      </c>
      <c r="N132" s="244" t="s">
        <v>42</v>
      </c>
      <c r="O132" s="85"/>
      <c r="P132" s="214">
        <f>O132*H132</f>
        <v>0</v>
      </c>
      <c r="Q132" s="214">
        <v>0.13100000000000001</v>
      </c>
      <c r="R132" s="214">
        <f>Q132*H132</f>
        <v>7.9255000000000004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160</v>
      </c>
      <c r="AT132" s="216" t="s">
        <v>220</v>
      </c>
      <c r="AU132" s="216" t="s">
        <v>81</v>
      </c>
      <c r="AY132" s="18" t="s">
        <v>118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79</v>
      </c>
      <c r="BK132" s="217">
        <f>ROUND(I132*H132,2)</f>
        <v>0</v>
      </c>
      <c r="BL132" s="18" t="s">
        <v>125</v>
      </c>
      <c r="BM132" s="216" t="s">
        <v>223</v>
      </c>
    </row>
    <row r="133" s="2" customFormat="1" ht="78" customHeight="1">
      <c r="A133" s="39"/>
      <c r="B133" s="40"/>
      <c r="C133" s="205" t="s">
        <v>224</v>
      </c>
      <c r="D133" s="205" t="s">
        <v>120</v>
      </c>
      <c r="E133" s="206" t="s">
        <v>215</v>
      </c>
      <c r="F133" s="207" t="s">
        <v>216</v>
      </c>
      <c r="G133" s="208" t="s">
        <v>123</v>
      </c>
      <c r="H133" s="209">
        <v>86</v>
      </c>
      <c r="I133" s="210"/>
      <c r="J133" s="211">
        <f>ROUND(I133*H133,2)</f>
        <v>0</v>
      </c>
      <c r="K133" s="207" t="s">
        <v>124</v>
      </c>
      <c r="L133" s="45"/>
      <c r="M133" s="212" t="s">
        <v>19</v>
      </c>
      <c r="N133" s="213" t="s">
        <v>42</v>
      </c>
      <c r="O133" s="85"/>
      <c r="P133" s="214">
        <f>O133*H133</f>
        <v>0</v>
      </c>
      <c r="Q133" s="214">
        <v>0.089219999999999994</v>
      </c>
      <c r="R133" s="214">
        <f>Q133*H133</f>
        <v>7.6729199999999995</v>
      </c>
      <c r="S133" s="214">
        <v>0</v>
      </c>
      <c r="T133" s="21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6" t="s">
        <v>125</v>
      </c>
      <c r="AT133" s="216" t="s">
        <v>120</v>
      </c>
      <c r="AU133" s="216" t="s">
        <v>81</v>
      </c>
      <c r="AY133" s="18" t="s">
        <v>118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79</v>
      </c>
      <c r="BK133" s="217">
        <f>ROUND(I133*H133,2)</f>
        <v>0</v>
      </c>
      <c r="BL133" s="18" t="s">
        <v>125</v>
      </c>
      <c r="BM133" s="216" t="s">
        <v>225</v>
      </c>
    </row>
    <row r="134" s="2" customFormat="1">
      <c r="A134" s="39"/>
      <c r="B134" s="40"/>
      <c r="C134" s="41"/>
      <c r="D134" s="218" t="s">
        <v>127</v>
      </c>
      <c r="E134" s="41"/>
      <c r="F134" s="219" t="s">
        <v>218</v>
      </c>
      <c r="G134" s="41"/>
      <c r="H134" s="41"/>
      <c r="I134" s="220"/>
      <c r="J134" s="41"/>
      <c r="K134" s="41"/>
      <c r="L134" s="45"/>
      <c r="M134" s="221"/>
      <c r="N134" s="222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127</v>
      </c>
      <c r="AU134" s="18" t="s">
        <v>81</v>
      </c>
    </row>
    <row r="135" s="2" customFormat="1" ht="24.15" customHeight="1">
      <c r="A135" s="39"/>
      <c r="B135" s="40"/>
      <c r="C135" s="235" t="s">
        <v>7</v>
      </c>
      <c r="D135" s="235" t="s">
        <v>220</v>
      </c>
      <c r="E135" s="236" t="s">
        <v>226</v>
      </c>
      <c r="F135" s="237" t="s">
        <v>227</v>
      </c>
      <c r="G135" s="238" t="s">
        <v>123</v>
      </c>
      <c r="H135" s="239">
        <v>94.599999999999994</v>
      </c>
      <c r="I135" s="240"/>
      <c r="J135" s="241">
        <f>ROUND(I135*H135,2)</f>
        <v>0</v>
      </c>
      <c r="K135" s="237" t="s">
        <v>124</v>
      </c>
      <c r="L135" s="242"/>
      <c r="M135" s="243" t="s">
        <v>19</v>
      </c>
      <c r="N135" s="244" t="s">
        <v>42</v>
      </c>
      <c r="O135" s="85"/>
      <c r="P135" s="214">
        <f>O135*H135</f>
        <v>0</v>
      </c>
      <c r="Q135" s="214">
        <v>0.17499999999999999</v>
      </c>
      <c r="R135" s="214">
        <f>Q135*H135</f>
        <v>16.555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160</v>
      </c>
      <c r="AT135" s="216" t="s">
        <v>220</v>
      </c>
      <c r="AU135" s="216" t="s">
        <v>81</v>
      </c>
      <c r="AY135" s="18" t="s">
        <v>118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79</v>
      </c>
      <c r="BK135" s="217">
        <f>ROUND(I135*H135,2)</f>
        <v>0</v>
      </c>
      <c r="BL135" s="18" t="s">
        <v>125</v>
      </c>
      <c r="BM135" s="216" t="s">
        <v>228</v>
      </c>
    </row>
    <row r="136" s="2" customFormat="1" ht="78" customHeight="1">
      <c r="A136" s="39"/>
      <c r="B136" s="40"/>
      <c r="C136" s="205" t="s">
        <v>229</v>
      </c>
      <c r="D136" s="205" t="s">
        <v>120</v>
      </c>
      <c r="E136" s="206" t="s">
        <v>230</v>
      </c>
      <c r="F136" s="207" t="s">
        <v>231</v>
      </c>
      <c r="G136" s="208" t="s">
        <v>123</v>
      </c>
      <c r="H136" s="209">
        <v>848.5</v>
      </c>
      <c r="I136" s="210"/>
      <c r="J136" s="211">
        <f>ROUND(I136*H136,2)</f>
        <v>0</v>
      </c>
      <c r="K136" s="207" t="s">
        <v>124</v>
      </c>
      <c r="L136" s="45"/>
      <c r="M136" s="212" t="s">
        <v>19</v>
      </c>
      <c r="N136" s="213" t="s">
        <v>42</v>
      </c>
      <c r="O136" s="85"/>
      <c r="P136" s="214">
        <f>O136*H136</f>
        <v>0</v>
      </c>
      <c r="Q136" s="214">
        <v>0.089219999999999994</v>
      </c>
      <c r="R136" s="214">
        <f>Q136*H136</f>
        <v>75.70317</v>
      </c>
      <c r="S136" s="214">
        <v>0</v>
      </c>
      <c r="T136" s="215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6" t="s">
        <v>125</v>
      </c>
      <c r="AT136" s="216" t="s">
        <v>120</v>
      </c>
      <c r="AU136" s="216" t="s">
        <v>81</v>
      </c>
      <c r="AY136" s="18" t="s">
        <v>118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79</v>
      </c>
      <c r="BK136" s="217">
        <f>ROUND(I136*H136,2)</f>
        <v>0</v>
      </c>
      <c r="BL136" s="18" t="s">
        <v>125</v>
      </c>
      <c r="BM136" s="216" t="s">
        <v>232</v>
      </c>
    </row>
    <row r="137" s="2" customFormat="1">
      <c r="A137" s="39"/>
      <c r="B137" s="40"/>
      <c r="C137" s="41"/>
      <c r="D137" s="218" t="s">
        <v>127</v>
      </c>
      <c r="E137" s="41"/>
      <c r="F137" s="219" t="s">
        <v>233</v>
      </c>
      <c r="G137" s="41"/>
      <c r="H137" s="41"/>
      <c r="I137" s="220"/>
      <c r="J137" s="41"/>
      <c r="K137" s="41"/>
      <c r="L137" s="45"/>
      <c r="M137" s="221"/>
      <c r="N137" s="222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127</v>
      </c>
      <c r="AU137" s="18" t="s">
        <v>81</v>
      </c>
    </row>
    <row r="138" s="2" customFormat="1" ht="24.15" customHeight="1">
      <c r="A138" s="39"/>
      <c r="B138" s="40"/>
      <c r="C138" s="235" t="s">
        <v>234</v>
      </c>
      <c r="D138" s="235" t="s">
        <v>220</v>
      </c>
      <c r="E138" s="236" t="s">
        <v>235</v>
      </c>
      <c r="F138" s="237" t="s">
        <v>236</v>
      </c>
      <c r="G138" s="238" t="s">
        <v>123</v>
      </c>
      <c r="H138" s="239">
        <v>933.35000000000002</v>
      </c>
      <c r="I138" s="240"/>
      <c r="J138" s="241">
        <f>ROUND(I138*H138,2)</f>
        <v>0</v>
      </c>
      <c r="K138" s="237" t="s">
        <v>124</v>
      </c>
      <c r="L138" s="242"/>
      <c r="M138" s="243" t="s">
        <v>19</v>
      </c>
      <c r="N138" s="244" t="s">
        <v>42</v>
      </c>
      <c r="O138" s="85"/>
      <c r="P138" s="214">
        <f>O138*H138</f>
        <v>0</v>
      </c>
      <c r="Q138" s="214">
        <v>0.13200000000000001</v>
      </c>
      <c r="R138" s="214">
        <f>Q138*H138</f>
        <v>123.20220000000001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160</v>
      </c>
      <c r="AT138" s="216" t="s">
        <v>220</v>
      </c>
      <c r="AU138" s="216" t="s">
        <v>81</v>
      </c>
      <c r="AY138" s="18" t="s">
        <v>118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79</v>
      </c>
      <c r="BK138" s="217">
        <f>ROUND(I138*H138,2)</f>
        <v>0</v>
      </c>
      <c r="BL138" s="18" t="s">
        <v>125</v>
      </c>
      <c r="BM138" s="216" t="s">
        <v>237</v>
      </c>
    </row>
    <row r="139" s="2" customFormat="1" ht="78" customHeight="1">
      <c r="A139" s="39"/>
      <c r="B139" s="40"/>
      <c r="C139" s="205" t="s">
        <v>238</v>
      </c>
      <c r="D139" s="205" t="s">
        <v>120</v>
      </c>
      <c r="E139" s="206" t="s">
        <v>239</v>
      </c>
      <c r="F139" s="207" t="s">
        <v>240</v>
      </c>
      <c r="G139" s="208" t="s">
        <v>123</v>
      </c>
      <c r="H139" s="209">
        <v>51</v>
      </c>
      <c r="I139" s="210"/>
      <c r="J139" s="211">
        <f>ROUND(I139*H139,2)</f>
        <v>0</v>
      </c>
      <c r="K139" s="207" t="s">
        <v>124</v>
      </c>
      <c r="L139" s="45"/>
      <c r="M139" s="212" t="s">
        <v>19</v>
      </c>
      <c r="N139" s="213" t="s">
        <v>42</v>
      </c>
      <c r="O139" s="85"/>
      <c r="P139" s="214">
        <f>O139*H139</f>
        <v>0</v>
      </c>
      <c r="Q139" s="214">
        <v>0.090620000000000006</v>
      </c>
      <c r="R139" s="214">
        <f>Q139*H139</f>
        <v>4.6216200000000001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125</v>
      </c>
      <c r="AT139" s="216" t="s">
        <v>120</v>
      </c>
      <c r="AU139" s="216" t="s">
        <v>81</v>
      </c>
      <c r="AY139" s="18" t="s">
        <v>118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79</v>
      </c>
      <c r="BK139" s="217">
        <f>ROUND(I139*H139,2)</f>
        <v>0</v>
      </c>
      <c r="BL139" s="18" t="s">
        <v>125</v>
      </c>
      <c r="BM139" s="216" t="s">
        <v>241</v>
      </c>
    </row>
    <row r="140" s="2" customFormat="1">
      <c r="A140" s="39"/>
      <c r="B140" s="40"/>
      <c r="C140" s="41"/>
      <c r="D140" s="218" t="s">
        <v>127</v>
      </c>
      <c r="E140" s="41"/>
      <c r="F140" s="219" t="s">
        <v>242</v>
      </c>
      <c r="G140" s="41"/>
      <c r="H140" s="41"/>
      <c r="I140" s="220"/>
      <c r="J140" s="41"/>
      <c r="K140" s="41"/>
      <c r="L140" s="45"/>
      <c r="M140" s="221"/>
      <c r="N140" s="222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127</v>
      </c>
      <c r="AU140" s="18" t="s">
        <v>81</v>
      </c>
    </row>
    <row r="141" s="2" customFormat="1" ht="24.15" customHeight="1">
      <c r="A141" s="39"/>
      <c r="B141" s="40"/>
      <c r="C141" s="235" t="s">
        <v>243</v>
      </c>
      <c r="D141" s="235" t="s">
        <v>220</v>
      </c>
      <c r="E141" s="236" t="s">
        <v>244</v>
      </c>
      <c r="F141" s="237" t="s">
        <v>245</v>
      </c>
      <c r="G141" s="238" t="s">
        <v>123</v>
      </c>
      <c r="H141" s="239">
        <v>56.100000000000001</v>
      </c>
      <c r="I141" s="240"/>
      <c r="J141" s="241">
        <f>ROUND(I141*H141,2)</f>
        <v>0</v>
      </c>
      <c r="K141" s="237" t="s">
        <v>124</v>
      </c>
      <c r="L141" s="242"/>
      <c r="M141" s="243" t="s">
        <v>19</v>
      </c>
      <c r="N141" s="244" t="s">
        <v>42</v>
      </c>
      <c r="O141" s="85"/>
      <c r="P141" s="214">
        <f>O141*H141</f>
        <v>0</v>
      </c>
      <c r="Q141" s="214">
        <v>0.17000000000000001</v>
      </c>
      <c r="R141" s="214">
        <f>Q141*H141</f>
        <v>9.5370000000000008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160</v>
      </c>
      <c r="AT141" s="216" t="s">
        <v>220</v>
      </c>
      <c r="AU141" s="216" t="s">
        <v>81</v>
      </c>
      <c r="AY141" s="18" t="s">
        <v>118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79</v>
      </c>
      <c r="BK141" s="217">
        <f>ROUND(I141*H141,2)</f>
        <v>0</v>
      </c>
      <c r="BL141" s="18" t="s">
        <v>125</v>
      </c>
      <c r="BM141" s="216" t="s">
        <v>246</v>
      </c>
    </row>
    <row r="142" s="13" customFormat="1">
      <c r="A142" s="13"/>
      <c r="B142" s="223"/>
      <c r="C142" s="224"/>
      <c r="D142" s="225" t="s">
        <v>175</v>
      </c>
      <c r="E142" s="224"/>
      <c r="F142" s="227" t="s">
        <v>247</v>
      </c>
      <c r="G142" s="224"/>
      <c r="H142" s="228">
        <v>56.100000000000001</v>
      </c>
      <c r="I142" s="229"/>
      <c r="J142" s="224"/>
      <c r="K142" s="224"/>
      <c r="L142" s="230"/>
      <c r="M142" s="231"/>
      <c r="N142" s="232"/>
      <c r="O142" s="232"/>
      <c r="P142" s="232"/>
      <c r="Q142" s="232"/>
      <c r="R142" s="232"/>
      <c r="S142" s="232"/>
      <c r="T142" s="23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4" t="s">
        <v>175</v>
      </c>
      <c r="AU142" s="234" t="s">
        <v>81</v>
      </c>
      <c r="AV142" s="13" t="s">
        <v>81</v>
      </c>
      <c r="AW142" s="13" t="s">
        <v>4</v>
      </c>
      <c r="AX142" s="13" t="s">
        <v>79</v>
      </c>
      <c r="AY142" s="234" t="s">
        <v>118</v>
      </c>
    </row>
    <row r="143" s="2" customFormat="1" ht="78" customHeight="1">
      <c r="A143" s="39"/>
      <c r="B143" s="40"/>
      <c r="C143" s="205" t="s">
        <v>248</v>
      </c>
      <c r="D143" s="205" t="s">
        <v>120</v>
      </c>
      <c r="E143" s="206" t="s">
        <v>249</v>
      </c>
      <c r="F143" s="207" t="s">
        <v>250</v>
      </c>
      <c r="G143" s="208" t="s">
        <v>123</v>
      </c>
      <c r="H143" s="209">
        <v>214</v>
      </c>
      <c r="I143" s="210"/>
      <c r="J143" s="211">
        <f>ROUND(I143*H143,2)</f>
        <v>0</v>
      </c>
      <c r="K143" s="207" t="s">
        <v>124</v>
      </c>
      <c r="L143" s="45"/>
      <c r="M143" s="212" t="s">
        <v>19</v>
      </c>
      <c r="N143" s="213" t="s">
        <v>42</v>
      </c>
      <c r="O143" s="85"/>
      <c r="P143" s="214">
        <f>O143*H143</f>
        <v>0</v>
      </c>
      <c r="Q143" s="214">
        <v>0.090620000000000006</v>
      </c>
      <c r="R143" s="214">
        <f>Q143*H143</f>
        <v>19.392680000000002</v>
      </c>
      <c r="S143" s="214">
        <v>0</v>
      </c>
      <c r="T143" s="215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6" t="s">
        <v>125</v>
      </c>
      <c r="AT143" s="216" t="s">
        <v>120</v>
      </c>
      <c r="AU143" s="216" t="s">
        <v>81</v>
      </c>
      <c r="AY143" s="18" t="s">
        <v>118</v>
      </c>
      <c r="BE143" s="217">
        <f>IF(N143="základní",J143,0)</f>
        <v>0</v>
      </c>
      <c r="BF143" s="217">
        <f>IF(N143="snížená",J143,0)</f>
        <v>0</v>
      </c>
      <c r="BG143" s="217">
        <f>IF(N143="zákl. přenesená",J143,0)</f>
        <v>0</v>
      </c>
      <c r="BH143" s="217">
        <f>IF(N143="sníž. přenesená",J143,0)</f>
        <v>0</v>
      </c>
      <c r="BI143" s="217">
        <f>IF(N143="nulová",J143,0)</f>
        <v>0</v>
      </c>
      <c r="BJ143" s="18" t="s">
        <v>79</v>
      </c>
      <c r="BK143" s="217">
        <f>ROUND(I143*H143,2)</f>
        <v>0</v>
      </c>
      <c r="BL143" s="18" t="s">
        <v>125</v>
      </c>
      <c r="BM143" s="216" t="s">
        <v>251</v>
      </c>
    </row>
    <row r="144" s="2" customFormat="1">
      <c r="A144" s="39"/>
      <c r="B144" s="40"/>
      <c r="C144" s="41"/>
      <c r="D144" s="218" t="s">
        <v>127</v>
      </c>
      <c r="E144" s="41"/>
      <c r="F144" s="219" t="s">
        <v>252</v>
      </c>
      <c r="G144" s="41"/>
      <c r="H144" s="41"/>
      <c r="I144" s="220"/>
      <c r="J144" s="41"/>
      <c r="K144" s="41"/>
      <c r="L144" s="45"/>
      <c r="M144" s="221"/>
      <c r="N144" s="222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127</v>
      </c>
      <c r="AU144" s="18" t="s">
        <v>81</v>
      </c>
    </row>
    <row r="145" s="2" customFormat="1" ht="24.15" customHeight="1">
      <c r="A145" s="39"/>
      <c r="B145" s="40"/>
      <c r="C145" s="235" t="s">
        <v>253</v>
      </c>
      <c r="D145" s="235" t="s">
        <v>220</v>
      </c>
      <c r="E145" s="236" t="s">
        <v>254</v>
      </c>
      <c r="F145" s="237" t="s">
        <v>255</v>
      </c>
      <c r="G145" s="238" t="s">
        <v>123</v>
      </c>
      <c r="H145" s="239">
        <v>235.40000000000001</v>
      </c>
      <c r="I145" s="240"/>
      <c r="J145" s="241">
        <f>ROUND(I145*H145,2)</f>
        <v>0</v>
      </c>
      <c r="K145" s="237" t="s">
        <v>124</v>
      </c>
      <c r="L145" s="242"/>
      <c r="M145" s="243" t="s">
        <v>19</v>
      </c>
      <c r="N145" s="244" t="s">
        <v>42</v>
      </c>
      <c r="O145" s="85"/>
      <c r="P145" s="214">
        <f>O145*H145</f>
        <v>0</v>
      </c>
      <c r="Q145" s="214">
        <v>0.17599999999999999</v>
      </c>
      <c r="R145" s="214">
        <f>Q145*H145</f>
        <v>41.430399999999999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160</v>
      </c>
      <c r="AT145" s="216" t="s">
        <v>220</v>
      </c>
      <c r="AU145" s="216" t="s">
        <v>81</v>
      </c>
      <c r="AY145" s="18" t="s">
        <v>118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79</v>
      </c>
      <c r="BK145" s="217">
        <f>ROUND(I145*H145,2)</f>
        <v>0</v>
      </c>
      <c r="BL145" s="18" t="s">
        <v>125</v>
      </c>
      <c r="BM145" s="216" t="s">
        <v>256</v>
      </c>
    </row>
    <row r="146" s="2" customFormat="1" ht="33" customHeight="1">
      <c r="A146" s="39"/>
      <c r="B146" s="40"/>
      <c r="C146" s="205" t="s">
        <v>257</v>
      </c>
      <c r="D146" s="205" t="s">
        <v>120</v>
      </c>
      <c r="E146" s="206" t="s">
        <v>258</v>
      </c>
      <c r="F146" s="207" t="s">
        <v>259</v>
      </c>
      <c r="G146" s="208" t="s">
        <v>140</v>
      </c>
      <c r="H146" s="209">
        <v>45</v>
      </c>
      <c r="I146" s="210"/>
      <c r="J146" s="211">
        <f>ROUND(I146*H146,2)</f>
        <v>0</v>
      </c>
      <c r="K146" s="207" t="s">
        <v>124</v>
      </c>
      <c r="L146" s="45"/>
      <c r="M146" s="212" t="s">
        <v>19</v>
      </c>
      <c r="N146" s="213" t="s">
        <v>42</v>
      </c>
      <c r="O146" s="85"/>
      <c r="P146" s="214">
        <f>O146*H146</f>
        <v>0</v>
      </c>
      <c r="Q146" s="214">
        <v>1.0000000000000001E-05</v>
      </c>
      <c r="R146" s="214">
        <f>Q146*H146</f>
        <v>0.00045000000000000004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125</v>
      </c>
      <c r="AT146" s="216" t="s">
        <v>120</v>
      </c>
      <c r="AU146" s="216" t="s">
        <v>81</v>
      </c>
      <c r="AY146" s="18" t="s">
        <v>118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79</v>
      </c>
      <c r="BK146" s="217">
        <f>ROUND(I146*H146,2)</f>
        <v>0</v>
      </c>
      <c r="BL146" s="18" t="s">
        <v>125</v>
      </c>
      <c r="BM146" s="216" t="s">
        <v>260</v>
      </c>
    </row>
    <row r="147" s="2" customFormat="1">
      <c r="A147" s="39"/>
      <c r="B147" s="40"/>
      <c r="C147" s="41"/>
      <c r="D147" s="218" t="s">
        <v>127</v>
      </c>
      <c r="E147" s="41"/>
      <c r="F147" s="219" t="s">
        <v>261</v>
      </c>
      <c r="G147" s="41"/>
      <c r="H147" s="41"/>
      <c r="I147" s="220"/>
      <c r="J147" s="41"/>
      <c r="K147" s="41"/>
      <c r="L147" s="45"/>
      <c r="M147" s="221"/>
      <c r="N147" s="222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127</v>
      </c>
      <c r="AU147" s="18" t="s">
        <v>81</v>
      </c>
    </row>
    <row r="148" s="12" customFormat="1" ht="22.8" customHeight="1">
      <c r="A148" s="12"/>
      <c r="B148" s="189"/>
      <c r="C148" s="190"/>
      <c r="D148" s="191" t="s">
        <v>70</v>
      </c>
      <c r="E148" s="203" t="s">
        <v>160</v>
      </c>
      <c r="F148" s="203" t="s">
        <v>262</v>
      </c>
      <c r="G148" s="190"/>
      <c r="H148" s="190"/>
      <c r="I148" s="193"/>
      <c r="J148" s="204">
        <f>BK148</f>
        <v>0</v>
      </c>
      <c r="K148" s="190"/>
      <c r="L148" s="195"/>
      <c r="M148" s="196"/>
      <c r="N148" s="197"/>
      <c r="O148" s="197"/>
      <c r="P148" s="198">
        <f>SUM(P149:P154)</f>
        <v>0</v>
      </c>
      <c r="Q148" s="197"/>
      <c r="R148" s="198">
        <f>SUM(R149:R154)</f>
        <v>2.5924300000000002</v>
      </c>
      <c r="S148" s="197"/>
      <c r="T148" s="199">
        <f>SUM(T149:T154)</f>
        <v>2.3000000000000003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0" t="s">
        <v>79</v>
      </c>
      <c r="AT148" s="201" t="s">
        <v>70</v>
      </c>
      <c r="AU148" s="201" t="s">
        <v>79</v>
      </c>
      <c r="AY148" s="200" t="s">
        <v>118</v>
      </c>
      <c r="BK148" s="202">
        <f>SUM(BK149:BK154)</f>
        <v>0</v>
      </c>
    </row>
    <row r="149" s="2" customFormat="1" ht="24.15" customHeight="1">
      <c r="A149" s="39"/>
      <c r="B149" s="40"/>
      <c r="C149" s="205" t="s">
        <v>263</v>
      </c>
      <c r="D149" s="205" t="s">
        <v>120</v>
      </c>
      <c r="E149" s="206" t="s">
        <v>264</v>
      </c>
      <c r="F149" s="207" t="s">
        <v>265</v>
      </c>
      <c r="G149" s="208" t="s">
        <v>146</v>
      </c>
      <c r="H149" s="209">
        <v>17</v>
      </c>
      <c r="I149" s="210"/>
      <c r="J149" s="211">
        <f>ROUND(I149*H149,2)</f>
        <v>0</v>
      </c>
      <c r="K149" s="207" t="s">
        <v>124</v>
      </c>
      <c r="L149" s="45"/>
      <c r="M149" s="212" t="s">
        <v>19</v>
      </c>
      <c r="N149" s="213" t="s">
        <v>42</v>
      </c>
      <c r="O149" s="85"/>
      <c r="P149" s="214">
        <f>O149*H149</f>
        <v>0</v>
      </c>
      <c r="Q149" s="214">
        <v>0.10037</v>
      </c>
      <c r="R149" s="214">
        <f>Q149*H149</f>
        <v>1.7062900000000001</v>
      </c>
      <c r="S149" s="214">
        <v>0.10000000000000001</v>
      </c>
      <c r="T149" s="215">
        <f>S149*H149</f>
        <v>1.7000000000000002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6" t="s">
        <v>125</v>
      </c>
      <c r="AT149" s="216" t="s">
        <v>120</v>
      </c>
      <c r="AU149" s="216" t="s">
        <v>81</v>
      </c>
      <c r="AY149" s="18" t="s">
        <v>118</v>
      </c>
      <c r="BE149" s="217">
        <f>IF(N149="základní",J149,0)</f>
        <v>0</v>
      </c>
      <c r="BF149" s="217">
        <f>IF(N149="snížená",J149,0)</f>
        <v>0</v>
      </c>
      <c r="BG149" s="217">
        <f>IF(N149="zákl. přenesená",J149,0)</f>
        <v>0</v>
      </c>
      <c r="BH149" s="217">
        <f>IF(N149="sníž. přenesená",J149,0)</f>
        <v>0</v>
      </c>
      <c r="BI149" s="217">
        <f>IF(N149="nulová",J149,0)</f>
        <v>0</v>
      </c>
      <c r="BJ149" s="18" t="s">
        <v>79</v>
      </c>
      <c r="BK149" s="217">
        <f>ROUND(I149*H149,2)</f>
        <v>0</v>
      </c>
      <c r="BL149" s="18" t="s">
        <v>125</v>
      </c>
      <c r="BM149" s="216" t="s">
        <v>266</v>
      </c>
    </row>
    <row r="150" s="2" customFormat="1">
      <c r="A150" s="39"/>
      <c r="B150" s="40"/>
      <c r="C150" s="41"/>
      <c r="D150" s="218" t="s">
        <v>127</v>
      </c>
      <c r="E150" s="41"/>
      <c r="F150" s="219" t="s">
        <v>267</v>
      </c>
      <c r="G150" s="41"/>
      <c r="H150" s="41"/>
      <c r="I150" s="220"/>
      <c r="J150" s="41"/>
      <c r="K150" s="41"/>
      <c r="L150" s="45"/>
      <c r="M150" s="221"/>
      <c r="N150" s="222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127</v>
      </c>
      <c r="AU150" s="18" t="s">
        <v>81</v>
      </c>
    </row>
    <row r="151" s="2" customFormat="1" ht="24.15" customHeight="1">
      <c r="A151" s="39"/>
      <c r="B151" s="40"/>
      <c r="C151" s="235" t="s">
        <v>268</v>
      </c>
      <c r="D151" s="235" t="s">
        <v>220</v>
      </c>
      <c r="E151" s="236" t="s">
        <v>269</v>
      </c>
      <c r="F151" s="237" t="s">
        <v>270</v>
      </c>
      <c r="G151" s="238" t="s">
        <v>146</v>
      </c>
      <c r="H151" s="239">
        <v>17</v>
      </c>
      <c r="I151" s="240"/>
      <c r="J151" s="241">
        <f>ROUND(I151*H151,2)</f>
        <v>0</v>
      </c>
      <c r="K151" s="237" t="s">
        <v>124</v>
      </c>
      <c r="L151" s="242"/>
      <c r="M151" s="243" t="s">
        <v>19</v>
      </c>
      <c r="N151" s="244" t="s">
        <v>42</v>
      </c>
      <c r="O151" s="85"/>
      <c r="P151" s="214">
        <f>O151*H151</f>
        <v>0</v>
      </c>
      <c r="Q151" s="214">
        <v>0.011100000000000001</v>
      </c>
      <c r="R151" s="214">
        <f>Q151*H151</f>
        <v>0.18870000000000001</v>
      </c>
      <c r="S151" s="214">
        <v>0</v>
      </c>
      <c r="T151" s="215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6" t="s">
        <v>160</v>
      </c>
      <c r="AT151" s="216" t="s">
        <v>220</v>
      </c>
      <c r="AU151" s="216" t="s">
        <v>81</v>
      </c>
      <c r="AY151" s="18" t="s">
        <v>118</v>
      </c>
      <c r="BE151" s="217">
        <f>IF(N151="základní",J151,0)</f>
        <v>0</v>
      </c>
      <c r="BF151" s="217">
        <f>IF(N151="snížená",J151,0)</f>
        <v>0</v>
      </c>
      <c r="BG151" s="217">
        <f>IF(N151="zákl. přenesená",J151,0)</f>
        <v>0</v>
      </c>
      <c r="BH151" s="217">
        <f>IF(N151="sníž. přenesená",J151,0)</f>
        <v>0</v>
      </c>
      <c r="BI151" s="217">
        <f>IF(N151="nulová",J151,0)</f>
        <v>0</v>
      </c>
      <c r="BJ151" s="18" t="s">
        <v>79</v>
      </c>
      <c r="BK151" s="217">
        <f>ROUND(I151*H151,2)</f>
        <v>0</v>
      </c>
      <c r="BL151" s="18" t="s">
        <v>125</v>
      </c>
      <c r="BM151" s="216" t="s">
        <v>271</v>
      </c>
    </row>
    <row r="152" s="2" customFormat="1" ht="24.15" customHeight="1">
      <c r="A152" s="39"/>
      <c r="B152" s="40"/>
      <c r="C152" s="205" t="s">
        <v>272</v>
      </c>
      <c r="D152" s="205" t="s">
        <v>120</v>
      </c>
      <c r="E152" s="206" t="s">
        <v>273</v>
      </c>
      <c r="F152" s="207" t="s">
        <v>274</v>
      </c>
      <c r="G152" s="208" t="s">
        <v>146</v>
      </c>
      <c r="H152" s="209">
        <v>4</v>
      </c>
      <c r="I152" s="210"/>
      <c r="J152" s="211">
        <f>ROUND(I152*H152,2)</f>
        <v>0</v>
      </c>
      <c r="K152" s="207" t="s">
        <v>124</v>
      </c>
      <c r="L152" s="45"/>
      <c r="M152" s="212" t="s">
        <v>19</v>
      </c>
      <c r="N152" s="213" t="s">
        <v>42</v>
      </c>
      <c r="O152" s="85"/>
      <c r="P152" s="214">
        <f>O152*H152</f>
        <v>0</v>
      </c>
      <c r="Q152" s="214">
        <v>0.15056</v>
      </c>
      <c r="R152" s="214">
        <f>Q152*H152</f>
        <v>0.60224</v>
      </c>
      <c r="S152" s="214">
        <v>0.14999999999999999</v>
      </c>
      <c r="T152" s="215">
        <f>S152*H152</f>
        <v>0.59999999999999998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6" t="s">
        <v>125</v>
      </c>
      <c r="AT152" s="216" t="s">
        <v>120</v>
      </c>
      <c r="AU152" s="216" t="s">
        <v>81</v>
      </c>
      <c r="AY152" s="18" t="s">
        <v>118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8" t="s">
        <v>79</v>
      </c>
      <c r="BK152" s="217">
        <f>ROUND(I152*H152,2)</f>
        <v>0</v>
      </c>
      <c r="BL152" s="18" t="s">
        <v>125</v>
      </c>
      <c r="BM152" s="216" t="s">
        <v>275</v>
      </c>
    </row>
    <row r="153" s="2" customFormat="1">
      <c r="A153" s="39"/>
      <c r="B153" s="40"/>
      <c r="C153" s="41"/>
      <c r="D153" s="218" t="s">
        <v>127</v>
      </c>
      <c r="E153" s="41"/>
      <c r="F153" s="219" t="s">
        <v>276</v>
      </c>
      <c r="G153" s="41"/>
      <c r="H153" s="41"/>
      <c r="I153" s="220"/>
      <c r="J153" s="41"/>
      <c r="K153" s="41"/>
      <c r="L153" s="45"/>
      <c r="M153" s="221"/>
      <c r="N153" s="222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127</v>
      </c>
      <c r="AU153" s="18" t="s">
        <v>81</v>
      </c>
    </row>
    <row r="154" s="2" customFormat="1" ht="24.15" customHeight="1">
      <c r="A154" s="39"/>
      <c r="B154" s="40"/>
      <c r="C154" s="235" t="s">
        <v>277</v>
      </c>
      <c r="D154" s="235" t="s">
        <v>220</v>
      </c>
      <c r="E154" s="236" t="s">
        <v>278</v>
      </c>
      <c r="F154" s="237" t="s">
        <v>279</v>
      </c>
      <c r="G154" s="238" t="s">
        <v>146</v>
      </c>
      <c r="H154" s="239">
        <v>4</v>
      </c>
      <c r="I154" s="240"/>
      <c r="J154" s="241">
        <f>ROUND(I154*H154,2)</f>
        <v>0</v>
      </c>
      <c r="K154" s="237" t="s">
        <v>124</v>
      </c>
      <c r="L154" s="242"/>
      <c r="M154" s="243" t="s">
        <v>19</v>
      </c>
      <c r="N154" s="244" t="s">
        <v>42</v>
      </c>
      <c r="O154" s="85"/>
      <c r="P154" s="214">
        <f>O154*H154</f>
        <v>0</v>
      </c>
      <c r="Q154" s="214">
        <v>0.023800000000000002</v>
      </c>
      <c r="R154" s="214">
        <f>Q154*H154</f>
        <v>0.095200000000000007</v>
      </c>
      <c r="S154" s="214">
        <v>0</v>
      </c>
      <c r="T154" s="215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160</v>
      </c>
      <c r="AT154" s="216" t="s">
        <v>220</v>
      </c>
      <c r="AU154" s="216" t="s">
        <v>81</v>
      </c>
      <c r="AY154" s="18" t="s">
        <v>118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79</v>
      </c>
      <c r="BK154" s="217">
        <f>ROUND(I154*H154,2)</f>
        <v>0</v>
      </c>
      <c r="BL154" s="18" t="s">
        <v>125</v>
      </c>
      <c r="BM154" s="216" t="s">
        <v>280</v>
      </c>
    </row>
    <row r="155" s="12" customFormat="1" ht="22.8" customHeight="1">
      <c r="A155" s="12"/>
      <c r="B155" s="189"/>
      <c r="C155" s="190"/>
      <c r="D155" s="191" t="s">
        <v>70</v>
      </c>
      <c r="E155" s="203" t="s">
        <v>165</v>
      </c>
      <c r="F155" s="203" t="s">
        <v>281</v>
      </c>
      <c r="G155" s="190"/>
      <c r="H155" s="190"/>
      <c r="I155" s="193"/>
      <c r="J155" s="204">
        <f>BK155</f>
        <v>0</v>
      </c>
      <c r="K155" s="190"/>
      <c r="L155" s="195"/>
      <c r="M155" s="196"/>
      <c r="N155" s="197"/>
      <c r="O155" s="197"/>
      <c r="P155" s="198">
        <f>SUM(P156:P221)</f>
        <v>0</v>
      </c>
      <c r="Q155" s="197"/>
      <c r="R155" s="198">
        <f>SUM(R156:R221)</f>
        <v>298.38175499999994</v>
      </c>
      <c r="S155" s="197"/>
      <c r="T155" s="199">
        <f>SUM(T156:T221)</f>
        <v>3.1710000000000003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0" t="s">
        <v>79</v>
      </c>
      <c r="AT155" s="201" t="s">
        <v>70</v>
      </c>
      <c r="AU155" s="201" t="s">
        <v>79</v>
      </c>
      <c r="AY155" s="200" t="s">
        <v>118</v>
      </c>
      <c r="BK155" s="202">
        <f>SUM(BK156:BK221)</f>
        <v>0</v>
      </c>
    </row>
    <row r="156" s="2" customFormat="1" ht="24.15" customHeight="1">
      <c r="A156" s="39"/>
      <c r="B156" s="40"/>
      <c r="C156" s="205" t="s">
        <v>282</v>
      </c>
      <c r="D156" s="205" t="s">
        <v>120</v>
      </c>
      <c r="E156" s="206" t="s">
        <v>283</v>
      </c>
      <c r="F156" s="207" t="s">
        <v>284</v>
      </c>
      <c r="G156" s="208" t="s">
        <v>140</v>
      </c>
      <c r="H156" s="209">
        <v>1</v>
      </c>
      <c r="I156" s="210"/>
      <c r="J156" s="211">
        <f>ROUND(I156*H156,2)</f>
        <v>0</v>
      </c>
      <c r="K156" s="207" t="s">
        <v>124</v>
      </c>
      <c r="L156" s="45"/>
      <c r="M156" s="212" t="s">
        <v>19</v>
      </c>
      <c r="N156" s="213" t="s">
        <v>42</v>
      </c>
      <c r="O156" s="85"/>
      <c r="P156" s="214">
        <f>O156*H156</f>
        <v>0</v>
      </c>
      <c r="Q156" s="214">
        <v>0.26086999999999999</v>
      </c>
      <c r="R156" s="214">
        <f>Q156*H156</f>
        <v>0.26086999999999999</v>
      </c>
      <c r="S156" s="214">
        <v>0</v>
      </c>
      <c r="T156" s="21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6" t="s">
        <v>125</v>
      </c>
      <c r="AT156" s="216" t="s">
        <v>120</v>
      </c>
      <c r="AU156" s="216" t="s">
        <v>81</v>
      </c>
      <c r="AY156" s="18" t="s">
        <v>118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79</v>
      </c>
      <c r="BK156" s="217">
        <f>ROUND(I156*H156,2)</f>
        <v>0</v>
      </c>
      <c r="BL156" s="18" t="s">
        <v>125</v>
      </c>
      <c r="BM156" s="216" t="s">
        <v>285</v>
      </c>
    </row>
    <row r="157" s="2" customFormat="1">
      <c r="A157" s="39"/>
      <c r="B157" s="40"/>
      <c r="C157" s="41"/>
      <c r="D157" s="218" t="s">
        <v>127</v>
      </c>
      <c r="E157" s="41"/>
      <c r="F157" s="219" t="s">
        <v>286</v>
      </c>
      <c r="G157" s="41"/>
      <c r="H157" s="41"/>
      <c r="I157" s="220"/>
      <c r="J157" s="41"/>
      <c r="K157" s="41"/>
      <c r="L157" s="45"/>
      <c r="M157" s="221"/>
      <c r="N157" s="222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127</v>
      </c>
      <c r="AU157" s="18" t="s">
        <v>81</v>
      </c>
    </row>
    <row r="158" s="2" customFormat="1" ht="24.15" customHeight="1">
      <c r="A158" s="39"/>
      <c r="B158" s="40"/>
      <c r="C158" s="205" t="s">
        <v>287</v>
      </c>
      <c r="D158" s="205" t="s">
        <v>120</v>
      </c>
      <c r="E158" s="206" t="s">
        <v>288</v>
      </c>
      <c r="F158" s="207" t="s">
        <v>289</v>
      </c>
      <c r="G158" s="208" t="s">
        <v>140</v>
      </c>
      <c r="H158" s="209">
        <v>10</v>
      </c>
      <c r="I158" s="210"/>
      <c r="J158" s="211">
        <f>ROUND(I158*H158,2)</f>
        <v>0</v>
      </c>
      <c r="K158" s="207" t="s">
        <v>124</v>
      </c>
      <c r="L158" s="45"/>
      <c r="M158" s="212" t="s">
        <v>19</v>
      </c>
      <c r="N158" s="213" t="s">
        <v>42</v>
      </c>
      <c r="O158" s="85"/>
      <c r="P158" s="214">
        <f>O158*H158</f>
        <v>0</v>
      </c>
      <c r="Q158" s="214">
        <v>0.26336999999999999</v>
      </c>
      <c r="R158" s="214">
        <f>Q158*H158</f>
        <v>2.6337000000000002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125</v>
      </c>
      <c r="AT158" s="216" t="s">
        <v>120</v>
      </c>
      <c r="AU158" s="216" t="s">
        <v>81</v>
      </c>
      <c r="AY158" s="18" t="s">
        <v>118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79</v>
      </c>
      <c r="BK158" s="217">
        <f>ROUND(I158*H158,2)</f>
        <v>0</v>
      </c>
      <c r="BL158" s="18" t="s">
        <v>125</v>
      </c>
      <c r="BM158" s="216" t="s">
        <v>290</v>
      </c>
    </row>
    <row r="159" s="2" customFormat="1">
      <c r="A159" s="39"/>
      <c r="B159" s="40"/>
      <c r="C159" s="41"/>
      <c r="D159" s="218" t="s">
        <v>127</v>
      </c>
      <c r="E159" s="41"/>
      <c r="F159" s="219" t="s">
        <v>291</v>
      </c>
      <c r="G159" s="41"/>
      <c r="H159" s="41"/>
      <c r="I159" s="220"/>
      <c r="J159" s="41"/>
      <c r="K159" s="41"/>
      <c r="L159" s="45"/>
      <c r="M159" s="221"/>
      <c r="N159" s="222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127</v>
      </c>
      <c r="AU159" s="18" t="s">
        <v>81</v>
      </c>
    </row>
    <row r="160" s="2" customFormat="1" ht="24.15" customHeight="1">
      <c r="A160" s="39"/>
      <c r="B160" s="40"/>
      <c r="C160" s="205" t="s">
        <v>292</v>
      </c>
      <c r="D160" s="205" t="s">
        <v>120</v>
      </c>
      <c r="E160" s="206" t="s">
        <v>293</v>
      </c>
      <c r="F160" s="207" t="s">
        <v>294</v>
      </c>
      <c r="G160" s="208" t="s">
        <v>140</v>
      </c>
      <c r="H160" s="209">
        <v>4</v>
      </c>
      <c r="I160" s="210"/>
      <c r="J160" s="211">
        <f>ROUND(I160*H160,2)</f>
        <v>0</v>
      </c>
      <c r="K160" s="207" t="s">
        <v>124</v>
      </c>
      <c r="L160" s="45"/>
      <c r="M160" s="212" t="s">
        <v>19</v>
      </c>
      <c r="N160" s="213" t="s">
        <v>42</v>
      </c>
      <c r="O160" s="85"/>
      <c r="P160" s="214">
        <f>O160*H160</f>
        <v>0</v>
      </c>
      <c r="Q160" s="214">
        <v>0.22237000000000001</v>
      </c>
      <c r="R160" s="214">
        <f>Q160*H160</f>
        <v>0.88948000000000005</v>
      </c>
      <c r="S160" s="214">
        <v>0</v>
      </c>
      <c r="T160" s="215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6" t="s">
        <v>125</v>
      </c>
      <c r="AT160" s="216" t="s">
        <v>120</v>
      </c>
      <c r="AU160" s="216" t="s">
        <v>81</v>
      </c>
      <c r="AY160" s="18" t="s">
        <v>118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8" t="s">
        <v>79</v>
      </c>
      <c r="BK160" s="217">
        <f>ROUND(I160*H160,2)</f>
        <v>0</v>
      </c>
      <c r="BL160" s="18" t="s">
        <v>125</v>
      </c>
      <c r="BM160" s="216" t="s">
        <v>295</v>
      </c>
    </row>
    <row r="161" s="2" customFormat="1">
      <c r="A161" s="39"/>
      <c r="B161" s="40"/>
      <c r="C161" s="41"/>
      <c r="D161" s="218" t="s">
        <v>127</v>
      </c>
      <c r="E161" s="41"/>
      <c r="F161" s="219" t="s">
        <v>296</v>
      </c>
      <c r="G161" s="41"/>
      <c r="H161" s="41"/>
      <c r="I161" s="220"/>
      <c r="J161" s="41"/>
      <c r="K161" s="41"/>
      <c r="L161" s="45"/>
      <c r="M161" s="221"/>
      <c r="N161" s="222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127</v>
      </c>
      <c r="AU161" s="18" t="s">
        <v>81</v>
      </c>
    </row>
    <row r="162" s="2" customFormat="1" ht="37.8" customHeight="1">
      <c r="A162" s="39"/>
      <c r="B162" s="40"/>
      <c r="C162" s="205" t="s">
        <v>297</v>
      </c>
      <c r="D162" s="205" t="s">
        <v>120</v>
      </c>
      <c r="E162" s="206" t="s">
        <v>298</v>
      </c>
      <c r="F162" s="207" t="s">
        <v>299</v>
      </c>
      <c r="G162" s="208" t="s">
        <v>146</v>
      </c>
      <c r="H162" s="209">
        <v>50</v>
      </c>
      <c r="I162" s="210"/>
      <c r="J162" s="211">
        <f>ROUND(I162*H162,2)</f>
        <v>0</v>
      </c>
      <c r="K162" s="207" t="s">
        <v>124</v>
      </c>
      <c r="L162" s="45"/>
      <c r="M162" s="212" t="s">
        <v>19</v>
      </c>
      <c r="N162" s="213" t="s">
        <v>42</v>
      </c>
      <c r="O162" s="85"/>
      <c r="P162" s="214">
        <f>O162*H162</f>
        <v>0</v>
      </c>
      <c r="Q162" s="214">
        <v>0</v>
      </c>
      <c r="R162" s="214">
        <f>Q162*H162</f>
        <v>0</v>
      </c>
      <c r="S162" s="214">
        <v>0</v>
      </c>
      <c r="T162" s="21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125</v>
      </c>
      <c r="AT162" s="216" t="s">
        <v>120</v>
      </c>
      <c r="AU162" s="216" t="s">
        <v>81</v>
      </c>
      <c r="AY162" s="18" t="s">
        <v>118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79</v>
      </c>
      <c r="BK162" s="217">
        <f>ROUND(I162*H162,2)</f>
        <v>0</v>
      </c>
      <c r="BL162" s="18" t="s">
        <v>125</v>
      </c>
      <c r="BM162" s="216" t="s">
        <v>300</v>
      </c>
    </row>
    <row r="163" s="2" customFormat="1">
      <c r="A163" s="39"/>
      <c r="B163" s="40"/>
      <c r="C163" s="41"/>
      <c r="D163" s="218" t="s">
        <v>127</v>
      </c>
      <c r="E163" s="41"/>
      <c r="F163" s="219" t="s">
        <v>301</v>
      </c>
      <c r="G163" s="41"/>
      <c r="H163" s="41"/>
      <c r="I163" s="220"/>
      <c r="J163" s="41"/>
      <c r="K163" s="41"/>
      <c r="L163" s="45"/>
      <c r="M163" s="221"/>
      <c r="N163" s="222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127</v>
      </c>
      <c r="AU163" s="18" t="s">
        <v>81</v>
      </c>
    </row>
    <row r="164" s="2" customFormat="1" ht="24.15" customHeight="1">
      <c r="A164" s="39"/>
      <c r="B164" s="40"/>
      <c r="C164" s="205" t="s">
        <v>302</v>
      </c>
      <c r="D164" s="205" t="s">
        <v>120</v>
      </c>
      <c r="E164" s="206" t="s">
        <v>303</v>
      </c>
      <c r="F164" s="207" t="s">
        <v>304</v>
      </c>
      <c r="G164" s="208" t="s">
        <v>146</v>
      </c>
      <c r="H164" s="209">
        <v>60</v>
      </c>
      <c r="I164" s="210"/>
      <c r="J164" s="211">
        <f>ROUND(I164*H164,2)</f>
        <v>0</v>
      </c>
      <c r="K164" s="207" t="s">
        <v>124</v>
      </c>
      <c r="L164" s="45"/>
      <c r="M164" s="212" t="s">
        <v>19</v>
      </c>
      <c r="N164" s="213" t="s">
        <v>42</v>
      </c>
      <c r="O164" s="85"/>
      <c r="P164" s="214">
        <f>O164*H164</f>
        <v>0</v>
      </c>
      <c r="Q164" s="214">
        <v>0</v>
      </c>
      <c r="R164" s="214">
        <f>Q164*H164</f>
        <v>0</v>
      </c>
      <c r="S164" s="214">
        <v>0</v>
      </c>
      <c r="T164" s="21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125</v>
      </c>
      <c r="AT164" s="216" t="s">
        <v>120</v>
      </c>
      <c r="AU164" s="216" t="s">
        <v>81</v>
      </c>
      <c r="AY164" s="18" t="s">
        <v>118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79</v>
      </c>
      <c r="BK164" s="217">
        <f>ROUND(I164*H164,2)</f>
        <v>0</v>
      </c>
      <c r="BL164" s="18" t="s">
        <v>125</v>
      </c>
      <c r="BM164" s="216" t="s">
        <v>305</v>
      </c>
    </row>
    <row r="165" s="2" customFormat="1">
      <c r="A165" s="39"/>
      <c r="B165" s="40"/>
      <c r="C165" s="41"/>
      <c r="D165" s="218" t="s">
        <v>127</v>
      </c>
      <c r="E165" s="41"/>
      <c r="F165" s="219" t="s">
        <v>306</v>
      </c>
      <c r="G165" s="41"/>
      <c r="H165" s="41"/>
      <c r="I165" s="220"/>
      <c r="J165" s="41"/>
      <c r="K165" s="41"/>
      <c r="L165" s="45"/>
      <c r="M165" s="221"/>
      <c r="N165" s="222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127</v>
      </c>
      <c r="AU165" s="18" t="s">
        <v>81</v>
      </c>
    </row>
    <row r="166" s="2" customFormat="1" ht="24.15" customHeight="1">
      <c r="A166" s="39"/>
      <c r="B166" s="40"/>
      <c r="C166" s="205" t="s">
        <v>307</v>
      </c>
      <c r="D166" s="205" t="s">
        <v>120</v>
      </c>
      <c r="E166" s="206" t="s">
        <v>308</v>
      </c>
      <c r="F166" s="207" t="s">
        <v>309</v>
      </c>
      <c r="G166" s="208" t="s">
        <v>146</v>
      </c>
      <c r="H166" s="209">
        <v>15</v>
      </c>
      <c r="I166" s="210"/>
      <c r="J166" s="211">
        <f>ROUND(I166*H166,2)</f>
        <v>0</v>
      </c>
      <c r="K166" s="207" t="s">
        <v>124</v>
      </c>
      <c r="L166" s="45"/>
      <c r="M166" s="212" t="s">
        <v>19</v>
      </c>
      <c r="N166" s="213" t="s">
        <v>42</v>
      </c>
      <c r="O166" s="85"/>
      <c r="P166" s="214">
        <f>O166*H166</f>
        <v>0</v>
      </c>
      <c r="Q166" s="214">
        <v>0.00069999999999999999</v>
      </c>
      <c r="R166" s="214">
        <f>Q166*H166</f>
        <v>0.010500000000000001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125</v>
      </c>
      <c r="AT166" s="216" t="s">
        <v>120</v>
      </c>
      <c r="AU166" s="216" t="s">
        <v>81</v>
      </c>
      <c r="AY166" s="18" t="s">
        <v>118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79</v>
      </c>
      <c r="BK166" s="217">
        <f>ROUND(I166*H166,2)</f>
        <v>0</v>
      </c>
      <c r="BL166" s="18" t="s">
        <v>125</v>
      </c>
      <c r="BM166" s="216" t="s">
        <v>310</v>
      </c>
    </row>
    <row r="167" s="2" customFormat="1">
      <c r="A167" s="39"/>
      <c r="B167" s="40"/>
      <c r="C167" s="41"/>
      <c r="D167" s="218" t="s">
        <v>127</v>
      </c>
      <c r="E167" s="41"/>
      <c r="F167" s="219" t="s">
        <v>311</v>
      </c>
      <c r="G167" s="41"/>
      <c r="H167" s="41"/>
      <c r="I167" s="220"/>
      <c r="J167" s="41"/>
      <c r="K167" s="41"/>
      <c r="L167" s="45"/>
      <c r="M167" s="221"/>
      <c r="N167" s="222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127</v>
      </c>
      <c r="AU167" s="18" t="s">
        <v>81</v>
      </c>
    </row>
    <row r="168" s="14" customFormat="1">
      <c r="A168" s="14"/>
      <c r="B168" s="245"/>
      <c r="C168" s="246"/>
      <c r="D168" s="225" t="s">
        <v>175</v>
      </c>
      <c r="E168" s="247" t="s">
        <v>19</v>
      </c>
      <c r="F168" s="248" t="s">
        <v>312</v>
      </c>
      <c r="G168" s="246"/>
      <c r="H168" s="247" t="s">
        <v>19</v>
      </c>
      <c r="I168" s="249"/>
      <c r="J168" s="246"/>
      <c r="K168" s="246"/>
      <c r="L168" s="250"/>
      <c r="M168" s="251"/>
      <c r="N168" s="252"/>
      <c r="O168" s="252"/>
      <c r="P168" s="252"/>
      <c r="Q168" s="252"/>
      <c r="R168" s="252"/>
      <c r="S168" s="252"/>
      <c r="T168" s="253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4" t="s">
        <v>175</v>
      </c>
      <c r="AU168" s="254" t="s">
        <v>81</v>
      </c>
      <c r="AV168" s="14" t="s">
        <v>79</v>
      </c>
      <c r="AW168" s="14" t="s">
        <v>33</v>
      </c>
      <c r="AX168" s="14" t="s">
        <v>71</v>
      </c>
      <c r="AY168" s="254" t="s">
        <v>118</v>
      </c>
    </row>
    <row r="169" s="13" customFormat="1">
      <c r="A169" s="13"/>
      <c r="B169" s="223"/>
      <c r="C169" s="224"/>
      <c r="D169" s="225" t="s">
        <v>175</v>
      </c>
      <c r="E169" s="226" t="s">
        <v>19</v>
      </c>
      <c r="F169" s="227" t="s">
        <v>199</v>
      </c>
      <c r="G169" s="224"/>
      <c r="H169" s="228">
        <v>15</v>
      </c>
      <c r="I169" s="229"/>
      <c r="J169" s="224"/>
      <c r="K169" s="224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175</v>
      </c>
      <c r="AU169" s="234" t="s">
        <v>81</v>
      </c>
      <c r="AV169" s="13" t="s">
        <v>81</v>
      </c>
      <c r="AW169" s="13" t="s">
        <v>33</v>
      </c>
      <c r="AX169" s="13" t="s">
        <v>79</v>
      </c>
      <c r="AY169" s="234" t="s">
        <v>118</v>
      </c>
    </row>
    <row r="170" s="2" customFormat="1" ht="24.15" customHeight="1">
      <c r="A170" s="39"/>
      <c r="B170" s="40"/>
      <c r="C170" s="205" t="s">
        <v>313</v>
      </c>
      <c r="D170" s="205" t="s">
        <v>120</v>
      </c>
      <c r="E170" s="206" t="s">
        <v>314</v>
      </c>
      <c r="F170" s="207" t="s">
        <v>315</v>
      </c>
      <c r="G170" s="208" t="s">
        <v>146</v>
      </c>
      <c r="H170" s="209">
        <v>15</v>
      </c>
      <c r="I170" s="210"/>
      <c r="J170" s="211">
        <f>ROUND(I170*H170,2)</f>
        <v>0</v>
      </c>
      <c r="K170" s="207" t="s">
        <v>124</v>
      </c>
      <c r="L170" s="45"/>
      <c r="M170" s="212" t="s">
        <v>19</v>
      </c>
      <c r="N170" s="213" t="s">
        <v>42</v>
      </c>
      <c r="O170" s="85"/>
      <c r="P170" s="214">
        <f>O170*H170</f>
        <v>0</v>
      </c>
      <c r="Q170" s="214">
        <v>0.10940999999999999</v>
      </c>
      <c r="R170" s="214">
        <f>Q170*H170</f>
        <v>1.6411499999999999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125</v>
      </c>
      <c r="AT170" s="216" t="s">
        <v>120</v>
      </c>
      <c r="AU170" s="216" t="s">
        <v>81</v>
      </c>
      <c r="AY170" s="18" t="s">
        <v>118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79</v>
      </c>
      <c r="BK170" s="217">
        <f>ROUND(I170*H170,2)</f>
        <v>0</v>
      </c>
      <c r="BL170" s="18" t="s">
        <v>125</v>
      </c>
      <c r="BM170" s="216" t="s">
        <v>316</v>
      </c>
    </row>
    <row r="171" s="2" customFormat="1">
      <c r="A171" s="39"/>
      <c r="B171" s="40"/>
      <c r="C171" s="41"/>
      <c r="D171" s="218" t="s">
        <v>127</v>
      </c>
      <c r="E171" s="41"/>
      <c r="F171" s="219" t="s">
        <v>317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127</v>
      </c>
      <c r="AU171" s="18" t="s">
        <v>81</v>
      </c>
    </row>
    <row r="172" s="2" customFormat="1" ht="21.75" customHeight="1">
      <c r="A172" s="39"/>
      <c r="B172" s="40"/>
      <c r="C172" s="235" t="s">
        <v>318</v>
      </c>
      <c r="D172" s="235" t="s">
        <v>220</v>
      </c>
      <c r="E172" s="236" t="s">
        <v>319</v>
      </c>
      <c r="F172" s="237" t="s">
        <v>320</v>
      </c>
      <c r="G172" s="238" t="s">
        <v>146</v>
      </c>
      <c r="H172" s="239">
        <v>15</v>
      </c>
      <c r="I172" s="240"/>
      <c r="J172" s="241">
        <f>ROUND(I172*H172,2)</f>
        <v>0</v>
      </c>
      <c r="K172" s="237" t="s">
        <v>124</v>
      </c>
      <c r="L172" s="242"/>
      <c r="M172" s="243" t="s">
        <v>19</v>
      </c>
      <c r="N172" s="244" t="s">
        <v>42</v>
      </c>
      <c r="O172" s="85"/>
      <c r="P172" s="214">
        <f>O172*H172</f>
        <v>0</v>
      </c>
      <c r="Q172" s="214">
        <v>0.0061000000000000004</v>
      </c>
      <c r="R172" s="214">
        <f>Q172*H172</f>
        <v>0.091500000000000012</v>
      </c>
      <c r="S172" s="214">
        <v>0</v>
      </c>
      <c r="T172" s="21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6" t="s">
        <v>160</v>
      </c>
      <c r="AT172" s="216" t="s">
        <v>220</v>
      </c>
      <c r="AU172" s="216" t="s">
        <v>81</v>
      </c>
      <c r="AY172" s="18" t="s">
        <v>118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8" t="s">
        <v>79</v>
      </c>
      <c r="BK172" s="217">
        <f>ROUND(I172*H172,2)</f>
        <v>0</v>
      </c>
      <c r="BL172" s="18" t="s">
        <v>125</v>
      </c>
      <c r="BM172" s="216" t="s">
        <v>321</v>
      </c>
    </row>
    <row r="173" s="2" customFormat="1" ht="37.8" customHeight="1">
      <c r="A173" s="39"/>
      <c r="B173" s="40"/>
      <c r="C173" s="205" t="s">
        <v>322</v>
      </c>
      <c r="D173" s="205" t="s">
        <v>120</v>
      </c>
      <c r="E173" s="206" t="s">
        <v>323</v>
      </c>
      <c r="F173" s="207" t="s">
        <v>324</v>
      </c>
      <c r="G173" s="208" t="s">
        <v>140</v>
      </c>
      <c r="H173" s="209">
        <v>12</v>
      </c>
      <c r="I173" s="210"/>
      <c r="J173" s="211">
        <f>ROUND(I173*H173,2)</f>
        <v>0</v>
      </c>
      <c r="K173" s="207" t="s">
        <v>124</v>
      </c>
      <c r="L173" s="45"/>
      <c r="M173" s="212" t="s">
        <v>19</v>
      </c>
      <c r="N173" s="213" t="s">
        <v>42</v>
      </c>
      <c r="O173" s="85"/>
      <c r="P173" s="214">
        <f>O173*H173</f>
        <v>0</v>
      </c>
      <c r="Q173" s="214">
        <v>0.0021900000000000001</v>
      </c>
      <c r="R173" s="214">
        <f>Q173*H173</f>
        <v>0.026280000000000001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125</v>
      </c>
      <c r="AT173" s="216" t="s">
        <v>120</v>
      </c>
      <c r="AU173" s="216" t="s">
        <v>81</v>
      </c>
      <c r="AY173" s="18" t="s">
        <v>118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79</v>
      </c>
      <c r="BK173" s="217">
        <f>ROUND(I173*H173,2)</f>
        <v>0</v>
      </c>
      <c r="BL173" s="18" t="s">
        <v>125</v>
      </c>
      <c r="BM173" s="216" t="s">
        <v>325</v>
      </c>
    </row>
    <row r="174" s="2" customFormat="1">
      <c r="A174" s="39"/>
      <c r="B174" s="40"/>
      <c r="C174" s="41"/>
      <c r="D174" s="218" t="s">
        <v>127</v>
      </c>
      <c r="E174" s="41"/>
      <c r="F174" s="219" t="s">
        <v>326</v>
      </c>
      <c r="G174" s="41"/>
      <c r="H174" s="41"/>
      <c r="I174" s="220"/>
      <c r="J174" s="41"/>
      <c r="K174" s="41"/>
      <c r="L174" s="45"/>
      <c r="M174" s="221"/>
      <c r="N174" s="222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127</v>
      </c>
      <c r="AU174" s="18" t="s">
        <v>81</v>
      </c>
    </row>
    <row r="175" s="2" customFormat="1" ht="37.8" customHeight="1">
      <c r="A175" s="39"/>
      <c r="B175" s="40"/>
      <c r="C175" s="205" t="s">
        <v>327</v>
      </c>
      <c r="D175" s="205" t="s">
        <v>120</v>
      </c>
      <c r="E175" s="206" t="s">
        <v>328</v>
      </c>
      <c r="F175" s="207" t="s">
        <v>329</v>
      </c>
      <c r="G175" s="208" t="s">
        <v>123</v>
      </c>
      <c r="H175" s="209">
        <v>54</v>
      </c>
      <c r="I175" s="210"/>
      <c r="J175" s="211">
        <f>ROUND(I175*H175,2)</f>
        <v>0</v>
      </c>
      <c r="K175" s="207" t="s">
        <v>124</v>
      </c>
      <c r="L175" s="45"/>
      <c r="M175" s="212" t="s">
        <v>19</v>
      </c>
      <c r="N175" s="213" t="s">
        <v>42</v>
      </c>
      <c r="O175" s="85"/>
      <c r="P175" s="214">
        <f>O175*H175</f>
        <v>0</v>
      </c>
      <c r="Q175" s="214">
        <v>0.0016000000000000001</v>
      </c>
      <c r="R175" s="214">
        <f>Q175*H175</f>
        <v>0.086400000000000005</v>
      </c>
      <c r="S175" s="214">
        <v>0</v>
      </c>
      <c r="T175" s="215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6" t="s">
        <v>125</v>
      </c>
      <c r="AT175" s="216" t="s">
        <v>120</v>
      </c>
      <c r="AU175" s="216" t="s">
        <v>81</v>
      </c>
      <c r="AY175" s="18" t="s">
        <v>118</v>
      </c>
      <c r="BE175" s="217">
        <f>IF(N175="základní",J175,0)</f>
        <v>0</v>
      </c>
      <c r="BF175" s="217">
        <f>IF(N175="snížená",J175,0)</f>
        <v>0</v>
      </c>
      <c r="BG175" s="217">
        <f>IF(N175="zákl. přenesená",J175,0)</f>
        <v>0</v>
      </c>
      <c r="BH175" s="217">
        <f>IF(N175="sníž. přenesená",J175,0)</f>
        <v>0</v>
      </c>
      <c r="BI175" s="217">
        <f>IF(N175="nulová",J175,0)</f>
        <v>0</v>
      </c>
      <c r="BJ175" s="18" t="s">
        <v>79</v>
      </c>
      <c r="BK175" s="217">
        <f>ROUND(I175*H175,2)</f>
        <v>0</v>
      </c>
      <c r="BL175" s="18" t="s">
        <v>125</v>
      </c>
      <c r="BM175" s="216" t="s">
        <v>330</v>
      </c>
    </row>
    <row r="176" s="2" customFormat="1">
      <c r="A176" s="39"/>
      <c r="B176" s="40"/>
      <c r="C176" s="41"/>
      <c r="D176" s="218" t="s">
        <v>127</v>
      </c>
      <c r="E176" s="41"/>
      <c r="F176" s="219" t="s">
        <v>331</v>
      </c>
      <c r="G176" s="41"/>
      <c r="H176" s="41"/>
      <c r="I176" s="220"/>
      <c r="J176" s="41"/>
      <c r="K176" s="41"/>
      <c r="L176" s="45"/>
      <c r="M176" s="221"/>
      <c r="N176" s="222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127</v>
      </c>
      <c r="AU176" s="18" t="s">
        <v>81</v>
      </c>
    </row>
    <row r="177" s="2" customFormat="1" ht="37.8" customHeight="1">
      <c r="A177" s="39"/>
      <c r="B177" s="40"/>
      <c r="C177" s="205" t="s">
        <v>332</v>
      </c>
      <c r="D177" s="205" t="s">
        <v>120</v>
      </c>
      <c r="E177" s="206" t="s">
        <v>333</v>
      </c>
      <c r="F177" s="207" t="s">
        <v>334</v>
      </c>
      <c r="G177" s="208" t="s">
        <v>123</v>
      </c>
      <c r="H177" s="209">
        <v>54</v>
      </c>
      <c r="I177" s="210"/>
      <c r="J177" s="211">
        <f>ROUND(I177*H177,2)</f>
        <v>0</v>
      </c>
      <c r="K177" s="207" t="s">
        <v>124</v>
      </c>
      <c r="L177" s="45"/>
      <c r="M177" s="212" t="s">
        <v>19</v>
      </c>
      <c r="N177" s="213" t="s">
        <v>42</v>
      </c>
      <c r="O177" s="85"/>
      <c r="P177" s="214">
        <f>O177*H177</f>
        <v>0</v>
      </c>
      <c r="Q177" s="214">
        <v>1.0000000000000001E-05</v>
      </c>
      <c r="R177" s="214">
        <f>Q177*H177</f>
        <v>0.00054000000000000001</v>
      </c>
      <c r="S177" s="214">
        <v>0</v>
      </c>
      <c r="T177" s="21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6" t="s">
        <v>125</v>
      </c>
      <c r="AT177" s="216" t="s">
        <v>120</v>
      </c>
      <c r="AU177" s="216" t="s">
        <v>81</v>
      </c>
      <c r="AY177" s="18" t="s">
        <v>118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8" t="s">
        <v>79</v>
      </c>
      <c r="BK177" s="217">
        <f>ROUND(I177*H177,2)</f>
        <v>0</v>
      </c>
      <c r="BL177" s="18" t="s">
        <v>125</v>
      </c>
      <c r="BM177" s="216" t="s">
        <v>335</v>
      </c>
    </row>
    <row r="178" s="2" customFormat="1">
      <c r="A178" s="39"/>
      <c r="B178" s="40"/>
      <c r="C178" s="41"/>
      <c r="D178" s="218" t="s">
        <v>127</v>
      </c>
      <c r="E178" s="41"/>
      <c r="F178" s="219" t="s">
        <v>336</v>
      </c>
      <c r="G178" s="41"/>
      <c r="H178" s="41"/>
      <c r="I178" s="220"/>
      <c r="J178" s="41"/>
      <c r="K178" s="41"/>
      <c r="L178" s="45"/>
      <c r="M178" s="221"/>
      <c r="N178" s="222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127</v>
      </c>
      <c r="AU178" s="18" t="s">
        <v>81</v>
      </c>
    </row>
    <row r="179" s="2" customFormat="1" ht="49.05" customHeight="1">
      <c r="A179" s="39"/>
      <c r="B179" s="40"/>
      <c r="C179" s="205" t="s">
        <v>337</v>
      </c>
      <c r="D179" s="205" t="s">
        <v>120</v>
      </c>
      <c r="E179" s="206" t="s">
        <v>338</v>
      </c>
      <c r="F179" s="207" t="s">
        <v>339</v>
      </c>
      <c r="G179" s="208" t="s">
        <v>140</v>
      </c>
      <c r="H179" s="209">
        <v>367</v>
      </c>
      <c r="I179" s="210"/>
      <c r="J179" s="211">
        <f>ROUND(I179*H179,2)</f>
        <v>0</v>
      </c>
      <c r="K179" s="207" t="s">
        <v>124</v>
      </c>
      <c r="L179" s="45"/>
      <c r="M179" s="212" t="s">
        <v>19</v>
      </c>
      <c r="N179" s="213" t="s">
        <v>42</v>
      </c>
      <c r="O179" s="85"/>
      <c r="P179" s="214">
        <f>O179*H179</f>
        <v>0</v>
      </c>
      <c r="Q179" s="214">
        <v>0.15540000000000001</v>
      </c>
      <c r="R179" s="214">
        <f>Q179*H179</f>
        <v>57.031800000000004</v>
      </c>
      <c r="S179" s="214">
        <v>0</v>
      </c>
      <c r="T179" s="215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16" t="s">
        <v>125</v>
      </c>
      <c r="AT179" s="216" t="s">
        <v>120</v>
      </c>
      <c r="AU179" s="216" t="s">
        <v>81</v>
      </c>
      <c r="AY179" s="18" t="s">
        <v>118</v>
      </c>
      <c r="BE179" s="217">
        <f>IF(N179="základní",J179,0)</f>
        <v>0</v>
      </c>
      <c r="BF179" s="217">
        <f>IF(N179="snížená",J179,0)</f>
        <v>0</v>
      </c>
      <c r="BG179" s="217">
        <f>IF(N179="zákl. přenesená",J179,0)</f>
        <v>0</v>
      </c>
      <c r="BH179" s="217">
        <f>IF(N179="sníž. přenesená",J179,0)</f>
        <v>0</v>
      </c>
      <c r="BI179" s="217">
        <f>IF(N179="nulová",J179,0)</f>
        <v>0</v>
      </c>
      <c r="BJ179" s="18" t="s">
        <v>79</v>
      </c>
      <c r="BK179" s="217">
        <f>ROUND(I179*H179,2)</f>
        <v>0</v>
      </c>
      <c r="BL179" s="18" t="s">
        <v>125</v>
      </c>
      <c r="BM179" s="216" t="s">
        <v>340</v>
      </c>
    </row>
    <row r="180" s="2" customFormat="1">
      <c r="A180" s="39"/>
      <c r="B180" s="40"/>
      <c r="C180" s="41"/>
      <c r="D180" s="218" t="s">
        <v>127</v>
      </c>
      <c r="E180" s="41"/>
      <c r="F180" s="219" t="s">
        <v>341</v>
      </c>
      <c r="G180" s="41"/>
      <c r="H180" s="41"/>
      <c r="I180" s="220"/>
      <c r="J180" s="41"/>
      <c r="K180" s="41"/>
      <c r="L180" s="45"/>
      <c r="M180" s="221"/>
      <c r="N180" s="222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127</v>
      </c>
      <c r="AU180" s="18" t="s">
        <v>81</v>
      </c>
    </row>
    <row r="181" s="2" customFormat="1" ht="16.5" customHeight="1">
      <c r="A181" s="39"/>
      <c r="B181" s="40"/>
      <c r="C181" s="235" t="s">
        <v>342</v>
      </c>
      <c r="D181" s="235" t="s">
        <v>220</v>
      </c>
      <c r="E181" s="236" t="s">
        <v>343</v>
      </c>
      <c r="F181" s="237" t="s">
        <v>344</v>
      </c>
      <c r="G181" s="238" t="s">
        <v>140</v>
      </c>
      <c r="H181" s="239">
        <v>374.33999999999998</v>
      </c>
      <c r="I181" s="240"/>
      <c r="J181" s="241">
        <f>ROUND(I181*H181,2)</f>
        <v>0</v>
      </c>
      <c r="K181" s="237" t="s">
        <v>124</v>
      </c>
      <c r="L181" s="242"/>
      <c r="M181" s="243" t="s">
        <v>19</v>
      </c>
      <c r="N181" s="244" t="s">
        <v>42</v>
      </c>
      <c r="O181" s="85"/>
      <c r="P181" s="214">
        <f>O181*H181</f>
        <v>0</v>
      </c>
      <c r="Q181" s="214">
        <v>0.080000000000000002</v>
      </c>
      <c r="R181" s="214">
        <f>Q181*H181</f>
        <v>29.947199999999999</v>
      </c>
      <c r="S181" s="214">
        <v>0</v>
      </c>
      <c r="T181" s="21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6" t="s">
        <v>160</v>
      </c>
      <c r="AT181" s="216" t="s">
        <v>220</v>
      </c>
      <c r="AU181" s="216" t="s">
        <v>81</v>
      </c>
      <c r="AY181" s="18" t="s">
        <v>118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8" t="s">
        <v>79</v>
      </c>
      <c r="BK181" s="217">
        <f>ROUND(I181*H181,2)</f>
        <v>0</v>
      </c>
      <c r="BL181" s="18" t="s">
        <v>125</v>
      </c>
      <c r="BM181" s="216" t="s">
        <v>345</v>
      </c>
    </row>
    <row r="182" s="13" customFormat="1">
      <c r="A182" s="13"/>
      <c r="B182" s="223"/>
      <c r="C182" s="224"/>
      <c r="D182" s="225" t="s">
        <v>175</v>
      </c>
      <c r="E182" s="224"/>
      <c r="F182" s="227" t="s">
        <v>346</v>
      </c>
      <c r="G182" s="224"/>
      <c r="H182" s="228">
        <v>374.33999999999998</v>
      </c>
      <c r="I182" s="229"/>
      <c r="J182" s="224"/>
      <c r="K182" s="224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175</v>
      </c>
      <c r="AU182" s="234" t="s">
        <v>81</v>
      </c>
      <c r="AV182" s="13" t="s">
        <v>81</v>
      </c>
      <c r="AW182" s="13" t="s">
        <v>4</v>
      </c>
      <c r="AX182" s="13" t="s">
        <v>79</v>
      </c>
      <c r="AY182" s="234" t="s">
        <v>118</v>
      </c>
    </row>
    <row r="183" s="2" customFormat="1" ht="49.05" customHeight="1">
      <c r="A183" s="39"/>
      <c r="B183" s="40"/>
      <c r="C183" s="205" t="s">
        <v>347</v>
      </c>
      <c r="D183" s="205" t="s">
        <v>120</v>
      </c>
      <c r="E183" s="206" t="s">
        <v>338</v>
      </c>
      <c r="F183" s="207" t="s">
        <v>339</v>
      </c>
      <c r="G183" s="208" t="s">
        <v>140</v>
      </c>
      <c r="H183" s="209">
        <v>251</v>
      </c>
      <c r="I183" s="210"/>
      <c r="J183" s="211">
        <f>ROUND(I183*H183,2)</f>
        <v>0</v>
      </c>
      <c r="K183" s="207" t="s">
        <v>124</v>
      </c>
      <c r="L183" s="45"/>
      <c r="M183" s="212" t="s">
        <v>19</v>
      </c>
      <c r="N183" s="213" t="s">
        <v>42</v>
      </c>
      <c r="O183" s="85"/>
      <c r="P183" s="214">
        <f>O183*H183</f>
        <v>0</v>
      </c>
      <c r="Q183" s="214">
        <v>0.15540000000000001</v>
      </c>
      <c r="R183" s="214">
        <f>Q183*H183</f>
        <v>39.005400000000002</v>
      </c>
      <c r="S183" s="214">
        <v>0</v>
      </c>
      <c r="T183" s="215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6" t="s">
        <v>125</v>
      </c>
      <c r="AT183" s="216" t="s">
        <v>120</v>
      </c>
      <c r="AU183" s="216" t="s">
        <v>81</v>
      </c>
      <c r="AY183" s="18" t="s">
        <v>118</v>
      </c>
      <c r="BE183" s="217">
        <f>IF(N183="základní",J183,0)</f>
        <v>0</v>
      </c>
      <c r="BF183" s="217">
        <f>IF(N183="snížená",J183,0)</f>
        <v>0</v>
      </c>
      <c r="BG183" s="217">
        <f>IF(N183="zákl. přenesená",J183,0)</f>
        <v>0</v>
      </c>
      <c r="BH183" s="217">
        <f>IF(N183="sníž. přenesená",J183,0)</f>
        <v>0</v>
      </c>
      <c r="BI183" s="217">
        <f>IF(N183="nulová",J183,0)</f>
        <v>0</v>
      </c>
      <c r="BJ183" s="18" t="s">
        <v>79</v>
      </c>
      <c r="BK183" s="217">
        <f>ROUND(I183*H183,2)</f>
        <v>0</v>
      </c>
      <c r="BL183" s="18" t="s">
        <v>125</v>
      </c>
      <c r="BM183" s="216" t="s">
        <v>348</v>
      </c>
    </row>
    <row r="184" s="2" customFormat="1">
      <c r="A184" s="39"/>
      <c r="B184" s="40"/>
      <c r="C184" s="41"/>
      <c r="D184" s="218" t="s">
        <v>127</v>
      </c>
      <c r="E184" s="41"/>
      <c r="F184" s="219" t="s">
        <v>341</v>
      </c>
      <c r="G184" s="41"/>
      <c r="H184" s="41"/>
      <c r="I184" s="220"/>
      <c r="J184" s="41"/>
      <c r="K184" s="41"/>
      <c r="L184" s="45"/>
      <c r="M184" s="221"/>
      <c r="N184" s="222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127</v>
      </c>
      <c r="AU184" s="18" t="s">
        <v>81</v>
      </c>
    </row>
    <row r="185" s="2" customFormat="1" ht="24.15" customHeight="1">
      <c r="A185" s="39"/>
      <c r="B185" s="40"/>
      <c r="C185" s="235" t="s">
        <v>349</v>
      </c>
      <c r="D185" s="235" t="s">
        <v>220</v>
      </c>
      <c r="E185" s="236" t="s">
        <v>350</v>
      </c>
      <c r="F185" s="237" t="s">
        <v>351</v>
      </c>
      <c r="G185" s="238" t="s">
        <v>140</v>
      </c>
      <c r="H185" s="239">
        <v>256.01999999999998</v>
      </c>
      <c r="I185" s="240"/>
      <c r="J185" s="241">
        <f>ROUND(I185*H185,2)</f>
        <v>0</v>
      </c>
      <c r="K185" s="237" t="s">
        <v>124</v>
      </c>
      <c r="L185" s="242"/>
      <c r="M185" s="243" t="s">
        <v>19</v>
      </c>
      <c r="N185" s="244" t="s">
        <v>42</v>
      </c>
      <c r="O185" s="85"/>
      <c r="P185" s="214">
        <f>O185*H185</f>
        <v>0</v>
      </c>
      <c r="Q185" s="214">
        <v>0.048300000000000003</v>
      </c>
      <c r="R185" s="214">
        <f>Q185*H185</f>
        <v>12.365765999999999</v>
      </c>
      <c r="S185" s="214">
        <v>0</v>
      </c>
      <c r="T185" s="215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6" t="s">
        <v>160</v>
      </c>
      <c r="AT185" s="216" t="s">
        <v>220</v>
      </c>
      <c r="AU185" s="216" t="s">
        <v>81</v>
      </c>
      <c r="AY185" s="18" t="s">
        <v>118</v>
      </c>
      <c r="BE185" s="217">
        <f>IF(N185="základní",J185,0)</f>
        <v>0</v>
      </c>
      <c r="BF185" s="217">
        <f>IF(N185="snížená",J185,0)</f>
        <v>0</v>
      </c>
      <c r="BG185" s="217">
        <f>IF(N185="zákl. přenesená",J185,0)</f>
        <v>0</v>
      </c>
      <c r="BH185" s="217">
        <f>IF(N185="sníž. přenesená",J185,0)</f>
        <v>0</v>
      </c>
      <c r="BI185" s="217">
        <f>IF(N185="nulová",J185,0)</f>
        <v>0</v>
      </c>
      <c r="BJ185" s="18" t="s">
        <v>79</v>
      </c>
      <c r="BK185" s="217">
        <f>ROUND(I185*H185,2)</f>
        <v>0</v>
      </c>
      <c r="BL185" s="18" t="s">
        <v>125</v>
      </c>
      <c r="BM185" s="216" t="s">
        <v>352</v>
      </c>
    </row>
    <row r="186" s="13" customFormat="1">
      <c r="A186" s="13"/>
      <c r="B186" s="223"/>
      <c r="C186" s="224"/>
      <c r="D186" s="225" t="s">
        <v>175</v>
      </c>
      <c r="E186" s="224"/>
      <c r="F186" s="227" t="s">
        <v>353</v>
      </c>
      <c r="G186" s="224"/>
      <c r="H186" s="228">
        <v>256.01999999999998</v>
      </c>
      <c r="I186" s="229"/>
      <c r="J186" s="224"/>
      <c r="K186" s="224"/>
      <c r="L186" s="230"/>
      <c r="M186" s="231"/>
      <c r="N186" s="232"/>
      <c r="O186" s="232"/>
      <c r="P186" s="232"/>
      <c r="Q186" s="232"/>
      <c r="R186" s="232"/>
      <c r="S186" s="232"/>
      <c r="T186" s="23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4" t="s">
        <v>175</v>
      </c>
      <c r="AU186" s="234" t="s">
        <v>81</v>
      </c>
      <c r="AV186" s="13" t="s">
        <v>81</v>
      </c>
      <c r="AW186" s="13" t="s">
        <v>4</v>
      </c>
      <c r="AX186" s="13" t="s">
        <v>79</v>
      </c>
      <c r="AY186" s="234" t="s">
        <v>118</v>
      </c>
    </row>
    <row r="187" s="2" customFormat="1" ht="49.05" customHeight="1">
      <c r="A187" s="39"/>
      <c r="B187" s="40"/>
      <c r="C187" s="205" t="s">
        <v>354</v>
      </c>
      <c r="D187" s="205" t="s">
        <v>120</v>
      </c>
      <c r="E187" s="206" t="s">
        <v>338</v>
      </c>
      <c r="F187" s="207" t="s">
        <v>339</v>
      </c>
      <c r="G187" s="208" t="s">
        <v>140</v>
      </c>
      <c r="H187" s="209">
        <v>65</v>
      </c>
      <c r="I187" s="210"/>
      <c r="J187" s="211">
        <f>ROUND(I187*H187,2)</f>
        <v>0</v>
      </c>
      <c r="K187" s="207" t="s">
        <v>124</v>
      </c>
      <c r="L187" s="45"/>
      <c r="M187" s="212" t="s">
        <v>19</v>
      </c>
      <c r="N187" s="213" t="s">
        <v>42</v>
      </c>
      <c r="O187" s="85"/>
      <c r="P187" s="214">
        <f>O187*H187</f>
        <v>0</v>
      </c>
      <c r="Q187" s="214">
        <v>0.15540000000000001</v>
      </c>
      <c r="R187" s="214">
        <f>Q187*H187</f>
        <v>10.101000000000001</v>
      </c>
      <c r="S187" s="214">
        <v>0</v>
      </c>
      <c r="T187" s="215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6" t="s">
        <v>125</v>
      </c>
      <c r="AT187" s="216" t="s">
        <v>120</v>
      </c>
      <c r="AU187" s="216" t="s">
        <v>81</v>
      </c>
      <c r="AY187" s="18" t="s">
        <v>118</v>
      </c>
      <c r="BE187" s="217">
        <f>IF(N187="základní",J187,0)</f>
        <v>0</v>
      </c>
      <c r="BF187" s="217">
        <f>IF(N187="snížená",J187,0)</f>
        <v>0</v>
      </c>
      <c r="BG187" s="217">
        <f>IF(N187="zákl. přenesená",J187,0)</f>
        <v>0</v>
      </c>
      <c r="BH187" s="217">
        <f>IF(N187="sníž. přenesená",J187,0)</f>
        <v>0</v>
      </c>
      <c r="BI187" s="217">
        <f>IF(N187="nulová",J187,0)</f>
        <v>0</v>
      </c>
      <c r="BJ187" s="18" t="s">
        <v>79</v>
      </c>
      <c r="BK187" s="217">
        <f>ROUND(I187*H187,2)</f>
        <v>0</v>
      </c>
      <c r="BL187" s="18" t="s">
        <v>125</v>
      </c>
      <c r="BM187" s="216" t="s">
        <v>355</v>
      </c>
    </row>
    <row r="188" s="2" customFormat="1">
      <c r="A188" s="39"/>
      <c r="B188" s="40"/>
      <c r="C188" s="41"/>
      <c r="D188" s="218" t="s">
        <v>127</v>
      </c>
      <c r="E188" s="41"/>
      <c r="F188" s="219" t="s">
        <v>341</v>
      </c>
      <c r="G188" s="41"/>
      <c r="H188" s="41"/>
      <c r="I188" s="220"/>
      <c r="J188" s="41"/>
      <c r="K188" s="41"/>
      <c r="L188" s="45"/>
      <c r="M188" s="221"/>
      <c r="N188" s="222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127</v>
      </c>
      <c r="AU188" s="18" t="s">
        <v>81</v>
      </c>
    </row>
    <row r="189" s="2" customFormat="1" ht="24.15" customHeight="1">
      <c r="A189" s="39"/>
      <c r="B189" s="40"/>
      <c r="C189" s="235" t="s">
        <v>356</v>
      </c>
      <c r="D189" s="235" t="s">
        <v>220</v>
      </c>
      <c r="E189" s="236" t="s">
        <v>357</v>
      </c>
      <c r="F189" s="237" t="s">
        <v>358</v>
      </c>
      <c r="G189" s="238" t="s">
        <v>140</v>
      </c>
      <c r="H189" s="239">
        <v>66.299999999999997</v>
      </c>
      <c r="I189" s="240"/>
      <c r="J189" s="241">
        <f>ROUND(I189*H189,2)</f>
        <v>0</v>
      </c>
      <c r="K189" s="237" t="s">
        <v>124</v>
      </c>
      <c r="L189" s="242"/>
      <c r="M189" s="243" t="s">
        <v>19</v>
      </c>
      <c r="N189" s="244" t="s">
        <v>42</v>
      </c>
      <c r="O189" s="85"/>
      <c r="P189" s="214">
        <f>O189*H189</f>
        <v>0</v>
      </c>
      <c r="Q189" s="214">
        <v>0.065670000000000006</v>
      </c>
      <c r="R189" s="214">
        <f>Q189*H189</f>
        <v>4.3539210000000006</v>
      </c>
      <c r="S189" s="214">
        <v>0</v>
      </c>
      <c r="T189" s="215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6" t="s">
        <v>160</v>
      </c>
      <c r="AT189" s="216" t="s">
        <v>220</v>
      </c>
      <c r="AU189" s="216" t="s">
        <v>81</v>
      </c>
      <c r="AY189" s="18" t="s">
        <v>118</v>
      </c>
      <c r="BE189" s="217">
        <f>IF(N189="základní",J189,0)</f>
        <v>0</v>
      </c>
      <c r="BF189" s="217">
        <f>IF(N189="snížená",J189,0)</f>
        <v>0</v>
      </c>
      <c r="BG189" s="217">
        <f>IF(N189="zákl. přenesená",J189,0)</f>
        <v>0</v>
      </c>
      <c r="BH189" s="217">
        <f>IF(N189="sníž. přenesená",J189,0)</f>
        <v>0</v>
      </c>
      <c r="BI189" s="217">
        <f>IF(N189="nulová",J189,0)</f>
        <v>0</v>
      </c>
      <c r="BJ189" s="18" t="s">
        <v>79</v>
      </c>
      <c r="BK189" s="217">
        <f>ROUND(I189*H189,2)</f>
        <v>0</v>
      </c>
      <c r="BL189" s="18" t="s">
        <v>125</v>
      </c>
      <c r="BM189" s="216" t="s">
        <v>359</v>
      </c>
    </row>
    <row r="190" s="13" customFormat="1">
      <c r="A190" s="13"/>
      <c r="B190" s="223"/>
      <c r="C190" s="224"/>
      <c r="D190" s="225" t="s">
        <v>175</v>
      </c>
      <c r="E190" s="224"/>
      <c r="F190" s="227" t="s">
        <v>360</v>
      </c>
      <c r="G190" s="224"/>
      <c r="H190" s="228">
        <v>66.299999999999997</v>
      </c>
      <c r="I190" s="229"/>
      <c r="J190" s="224"/>
      <c r="K190" s="224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175</v>
      </c>
      <c r="AU190" s="234" t="s">
        <v>81</v>
      </c>
      <c r="AV190" s="13" t="s">
        <v>81</v>
      </c>
      <c r="AW190" s="13" t="s">
        <v>4</v>
      </c>
      <c r="AX190" s="13" t="s">
        <v>79</v>
      </c>
      <c r="AY190" s="234" t="s">
        <v>118</v>
      </c>
    </row>
    <row r="191" s="2" customFormat="1" ht="49.05" customHeight="1">
      <c r="A191" s="39"/>
      <c r="B191" s="40"/>
      <c r="C191" s="205" t="s">
        <v>361</v>
      </c>
      <c r="D191" s="205" t="s">
        <v>120</v>
      </c>
      <c r="E191" s="206" t="s">
        <v>362</v>
      </c>
      <c r="F191" s="207" t="s">
        <v>363</v>
      </c>
      <c r="G191" s="208" t="s">
        <v>140</v>
      </c>
      <c r="H191" s="209">
        <v>230</v>
      </c>
      <c r="I191" s="210"/>
      <c r="J191" s="211">
        <f>ROUND(I191*H191,2)</f>
        <v>0</v>
      </c>
      <c r="K191" s="207" t="s">
        <v>124</v>
      </c>
      <c r="L191" s="45"/>
      <c r="M191" s="212" t="s">
        <v>19</v>
      </c>
      <c r="N191" s="213" t="s">
        <v>42</v>
      </c>
      <c r="O191" s="85"/>
      <c r="P191" s="214">
        <f>O191*H191</f>
        <v>0</v>
      </c>
      <c r="Q191" s="214">
        <v>0.1295</v>
      </c>
      <c r="R191" s="214">
        <f>Q191*H191</f>
        <v>29.785</v>
      </c>
      <c r="S191" s="214">
        <v>0</v>
      </c>
      <c r="T191" s="215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6" t="s">
        <v>125</v>
      </c>
      <c r="AT191" s="216" t="s">
        <v>120</v>
      </c>
      <c r="AU191" s="216" t="s">
        <v>81</v>
      </c>
      <c r="AY191" s="18" t="s">
        <v>118</v>
      </c>
      <c r="BE191" s="217">
        <f>IF(N191="základní",J191,0)</f>
        <v>0</v>
      </c>
      <c r="BF191" s="217">
        <f>IF(N191="snížená",J191,0)</f>
        <v>0</v>
      </c>
      <c r="BG191" s="217">
        <f>IF(N191="zákl. přenesená",J191,0)</f>
        <v>0</v>
      </c>
      <c r="BH191" s="217">
        <f>IF(N191="sníž. přenesená",J191,0)</f>
        <v>0</v>
      </c>
      <c r="BI191" s="217">
        <f>IF(N191="nulová",J191,0)</f>
        <v>0</v>
      </c>
      <c r="BJ191" s="18" t="s">
        <v>79</v>
      </c>
      <c r="BK191" s="217">
        <f>ROUND(I191*H191,2)</f>
        <v>0</v>
      </c>
      <c r="BL191" s="18" t="s">
        <v>125</v>
      </c>
      <c r="BM191" s="216" t="s">
        <v>364</v>
      </c>
    </row>
    <row r="192" s="2" customFormat="1">
      <c r="A192" s="39"/>
      <c r="B192" s="40"/>
      <c r="C192" s="41"/>
      <c r="D192" s="218" t="s">
        <v>127</v>
      </c>
      <c r="E192" s="41"/>
      <c r="F192" s="219" t="s">
        <v>365</v>
      </c>
      <c r="G192" s="41"/>
      <c r="H192" s="41"/>
      <c r="I192" s="220"/>
      <c r="J192" s="41"/>
      <c r="K192" s="41"/>
      <c r="L192" s="45"/>
      <c r="M192" s="221"/>
      <c r="N192" s="222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127</v>
      </c>
      <c r="AU192" s="18" t="s">
        <v>81</v>
      </c>
    </row>
    <row r="193" s="2" customFormat="1" ht="16.5" customHeight="1">
      <c r="A193" s="39"/>
      <c r="B193" s="40"/>
      <c r="C193" s="235" t="s">
        <v>366</v>
      </c>
      <c r="D193" s="235" t="s">
        <v>220</v>
      </c>
      <c r="E193" s="236" t="s">
        <v>367</v>
      </c>
      <c r="F193" s="237" t="s">
        <v>368</v>
      </c>
      <c r="G193" s="238" t="s">
        <v>140</v>
      </c>
      <c r="H193" s="239">
        <v>234.59999999999999</v>
      </c>
      <c r="I193" s="240"/>
      <c r="J193" s="241">
        <f>ROUND(I193*H193,2)</f>
        <v>0</v>
      </c>
      <c r="K193" s="237" t="s">
        <v>124</v>
      </c>
      <c r="L193" s="242"/>
      <c r="M193" s="243" t="s">
        <v>19</v>
      </c>
      <c r="N193" s="244" t="s">
        <v>42</v>
      </c>
      <c r="O193" s="85"/>
      <c r="P193" s="214">
        <f>O193*H193</f>
        <v>0</v>
      </c>
      <c r="Q193" s="214">
        <v>0.044999999999999998</v>
      </c>
      <c r="R193" s="214">
        <f>Q193*H193</f>
        <v>10.556999999999999</v>
      </c>
      <c r="S193" s="214">
        <v>0</v>
      </c>
      <c r="T193" s="215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6" t="s">
        <v>160</v>
      </c>
      <c r="AT193" s="216" t="s">
        <v>220</v>
      </c>
      <c r="AU193" s="216" t="s">
        <v>81</v>
      </c>
      <c r="AY193" s="18" t="s">
        <v>118</v>
      </c>
      <c r="BE193" s="217">
        <f>IF(N193="základní",J193,0)</f>
        <v>0</v>
      </c>
      <c r="BF193" s="217">
        <f>IF(N193="snížená",J193,0)</f>
        <v>0</v>
      </c>
      <c r="BG193" s="217">
        <f>IF(N193="zákl. přenesená",J193,0)</f>
        <v>0</v>
      </c>
      <c r="BH193" s="217">
        <f>IF(N193="sníž. přenesená",J193,0)</f>
        <v>0</v>
      </c>
      <c r="BI193" s="217">
        <f>IF(N193="nulová",J193,0)</f>
        <v>0</v>
      </c>
      <c r="BJ193" s="18" t="s">
        <v>79</v>
      </c>
      <c r="BK193" s="217">
        <f>ROUND(I193*H193,2)</f>
        <v>0</v>
      </c>
      <c r="BL193" s="18" t="s">
        <v>125</v>
      </c>
      <c r="BM193" s="216" t="s">
        <v>369</v>
      </c>
    </row>
    <row r="194" s="13" customFormat="1">
      <c r="A194" s="13"/>
      <c r="B194" s="223"/>
      <c r="C194" s="224"/>
      <c r="D194" s="225" t="s">
        <v>175</v>
      </c>
      <c r="E194" s="224"/>
      <c r="F194" s="227" t="s">
        <v>370</v>
      </c>
      <c r="G194" s="224"/>
      <c r="H194" s="228">
        <v>234.59999999999999</v>
      </c>
      <c r="I194" s="229"/>
      <c r="J194" s="224"/>
      <c r="K194" s="224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175</v>
      </c>
      <c r="AU194" s="234" t="s">
        <v>81</v>
      </c>
      <c r="AV194" s="13" t="s">
        <v>81</v>
      </c>
      <c r="AW194" s="13" t="s">
        <v>4</v>
      </c>
      <c r="AX194" s="13" t="s">
        <v>79</v>
      </c>
      <c r="AY194" s="234" t="s">
        <v>118</v>
      </c>
    </row>
    <row r="195" s="2" customFormat="1" ht="24.15" customHeight="1">
      <c r="A195" s="39"/>
      <c r="B195" s="40"/>
      <c r="C195" s="205" t="s">
        <v>371</v>
      </c>
      <c r="D195" s="205" t="s">
        <v>120</v>
      </c>
      <c r="E195" s="206" t="s">
        <v>372</v>
      </c>
      <c r="F195" s="207" t="s">
        <v>373</v>
      </c>
      <c r="G195" s="208" t="s">
        <v>157</v>
      </c>
      <c r="H195" s="209">
        <v>35.299999999999997</v>
      </c>
      <c r="I195" s="210"/>
      <c r="J195" s="211">
        <f>ROUND(I195*H195,2)</f>
        <v>0</v>
      </c>
      <c r="K195" s="207" t="s">
        <v>124</v>
      </c>
      <c r="L195" s="45"/>
      <c r="M195" s="212" t="s">
        <v>19</v>
      </c>
      <c r="N195" s="213" t="s">
        <v>42</v>
      </c>
      <c r="O195" s="85"/>
      <c r="P195" s="214">
        <f>O195*H195</f>
        <v>0</v>
      </c>
      <c r="Q195" s="214">
        <v>2.2563399999999998</v>
      </c>
      <c r="R195" s="214">
        <f>Q195*H195</f>
        <v>79.648801999999989</v>
      </c>
      <c r="S195" s="214">
        <v>0</v>
      </c>
      <c r="T195" s="215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6" t="s">
        <v>125</v>
      </c>
      <c r="AT195" s="216" t="s">
        <v>120</v>
      </c>
      <c r="AU195" s="216" t="s">
        <v>81</v>
      </c>
      <c r="AY195" s="18" t="s">
        <v>118</v>
      </c>
      <c r="BE195" s="217">
        <f>IF(N195="základní",J195,0)</f>
        <v>0</v>
      </c>
      <c r="BF195" s="217">
        <f>IF(N195="snížená",J195,0)</f>
        <v>0</v>
      </c>
      <c r="BG195" s="217">
        <f>IF(N195="zákl. přenesená",J195,0)</f>
        <v>0</v>
      </c>
      <c r="BH195" s="217">
        <f>IF(N195="sníž. přenesená",J195,0)</f>
        <v>0</v>
      </c>
      <c r="BI195" s="217">
        <f>IF(N195="nulová",J195,0)</f>
        <v>0</v>
      </c>
      <c r="BJ195" s="18" t="s">
        <v>79</v>
      </c>
      <c r="BK195" s="217">
        <f>ROUND(I195*H195,2)</f>
        <v>0</v>
      </c>
      <c r="BL195" s="18" t="s">
        <v>125</v>
      </c>
      <c r="BM195" s="216" t="s">
        <v>374</v>
      </c>
    </row>
    <row r="196" s="2" customFormat="1">
      <c r="A196" s="39"/>
      <c r="B196" s="40"/>
      <c r="C196" s="41"/>
      <c r="D196" s="218" t="s">
        <v>127</v>
      </c>
      <c r="E196" s="41"/>
      <c r="F196" s="219" t="s">
        <v>375</v>
      </c>
      <c r="G196" s="41"/>
      <c r="H196" s="41"/>
      <c r="I196" s="220"/>
      <c r="J196" s="41"/>
      <c r="K196" s="41"/>
      <c r="L196" s="45"/>
      <c r="M196" s="221"/>
      <c r="N196" s="222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127</v>
      </c>
      <c r="AU196" s="18" t="s">
        <v>81</v>
      </c>
    </row>
    <row r="197" s="2" customFormat="1" ht="37.8" customHeight="1">
      <c r="A197" s="39"/>
      <c r="B197" s="40"/>
      <c r="C197" s="205" t="s">
        <v>376</v>
      </c>
      <c r="D197" s="205" t="s">
        <v>120</v>
      </c>
      <c r="E197" s="206" t="s">
        <v>377</v>
      </c>
      <c r="F197" s="207" t="s">
        <v>378</v>
      </c>
      <c r="G197" s="208" t="s">
        <v>140</v>
      </c>
      <c r="H197" s="209">
        <v>680</v>
      </c>
      <c r="I197" s="210"/>
      <c r="J197" s="211">
        <f>ROUND(I197*H197,2)</f>
        <v>0</v>
      </c>
      <c r="K197" s="207" t="s">
        <v>124</v>
      </c>
      <c r="L197" s="45"/>
      <c r="M197" s="212" t="s">
        <v>19</v>
      </c>
      <c r="N197" s="213" t="s">
        <v>42</v>
      </c>
      <c r="O197" s="85"/>
      <c r="P197" s="214">
        <f>O197*H197</f>
        <v>0</v>
      </c>
      <c r="Q197" s="214">
        <v>0</v>
      </c>
      <c r="R197" s="214">
        <f>Q197*H197</f>
        <v>0</v>
      </c>
      <c r="S197" s="214">
        <v>0</v>
      </c>
      <c r="T197" s="215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16" t="s">
        <v>125</v>
      </c>
      <c r="AT197" s="216" t="s">
        <v>120</v>
      </c>
      <c r="AU197" s="216" t="s">
        <v>81</v>
      </c>
      <c r="AY197" s="18" t="s">
        <v>118</v>
      </c>
      <c r="BE197" s="217">
        <f>IF(N197="základní",J197,0)</f>
        <v>0</v>
      </c>
      <c r="BF197" s="217">
        <f>IF(N197="snížená",J197,0)</f>
        <v>0</v>
      </c>
      <c r="BG197" s="217">
        <f>IF(N197="zákl. přenesená",J197,0)</f>
        <v>0</v>
      </c>
      <c r="BH197" s="217">
        <f>IF(N197="sníž. přenesená",J197,0)</f>
        <v>0</v>
      </c>
      <c r="BI197" s="217">
        <f>IF(N197="nulová",J197,0)</f>
        <v>0</v>
      </c>
      <c r="BJ197" s="18" t="s">
        <v>79</v>
      </c>
      <c r="BK197" s="217">
        <f>ROUND(I197*H197,2)</f>
        <v>0</v>
      </c>
      <c r="BL197" s="18" t="s">
        <v>125</v>
      </c>
      <c r="BM197" s="216" t="s">
        <v>379</v>
      </c>
    </row>
    <row r="198" s="2" customFormat="1">
      <c r="A198" s="39"/>
      <c r="B198" s="40"/>
      <c r="C198" s="41"/>
      <c r="D198" s="218" t="s">
        <v>127</v>
      </c>
      <c r="E198" s="41"/>
      <c r="F198" s="219" t="s">
        <v>380</v>
      </c>
      <c r="G198" s="41"/>
      <c r="H198" s="41"/>
      <c r="I198" s="220"/>
      <c r="J198" s="41"/>
      <c r="K198" s="41"/>
      <c r="L198" s="45"/>
      <c r="M198" s="221"/>
      <c r="N198" s="222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127</v>
      </c>
      <c r="AU198" s="18" t="s">
        <v>81</v>
      </c>
    </row>
    <row r="199" s="2" customFormat="1" ht="55.5" customHeight="1">
      <c r="A199" s="39"/>
      <c r="B199" s="40"/>
      <c r="C199" s="205" t="s">
        <v>381</v>
      </c>
      <c r="D199" s="205" t="s">
        <v>120</v>
      </c>
      <c r="E199" s="206" t="s">
        <v>382</v>
      </c>
      <c r="F199" s="207" t="s">
        <v>383</v>
      </c>
      <c r="G199" s="208" t="s">
        <v>140</v>
      </c>
      <c r="H199" s="209">
        <v>680</v>
      </c>
      <c r="I199" s="210"/>
      <c r="J199" s="211">
        <f>ROUND(I199*H199,2)</f>
        <v>0</v>
      </c>
      <c r="K199" s="207" t="s">
        <v>124</v>
      </c>
      <c r="L199" s="45"/>
      <c r="M199" s="212" t="s">
        <v>19</v>
      </c>
      <c r="N199" s="213" t="s">
        <v>42</v>
      </c>
      <c r="O199" s="85"/>
      <c r="P199" s="214">
        <f>O199*H199</f>
        <v>0</v>
      </c>
      <c r="Q199" s="214">
        <v>0.00050000000000000001</v>
      </c>
      <c r="R199" s="214">
        <f>Q199*H199</f>
        <v>0.34000000000000002</v>
      </c>
      <c r="S199" s="214">
        <v>0</v>
      </c>
      <c r="T199" s="215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6" t="s">
        <v>125</v>
      </c>
      <c r="AT199" s="216" t="s">
        <v>120</v>
      </c>
      <c r="AU199" s="216" t="s">
        <v>81</v>
      </c>
      <c r="AY199" s="18" t="s">
        <v>118</v>
      </c>
      <c r="BE199" s="217">
        <f>IF(N199="základní",J199,0)</f>
        <v>0</v>
      </c>
      <c r="BF199" s="217">
        <f>IF(N199="snížená",J199,0)</f>
        <v>0</v>
      </c>
      <c r="BG199" s="217">
        <f>IF(N199="zákl. přenesená",J199,0)</f>
        <v>0</v>
      </c>
      <c r="BH199" s="217">
        <f>IF(N199="sníž. přenesená",J199,0)</f>
        <v>0</v>
      </c>
      <c r="BI199" s="217">
        <f>IF(N199="nulová",J199,0)</f>
        <v>0</v>
      </c>
      <c r="BJ199" s="18" t="s">
        <v>79</v>
      </c>
      <c r="BK199" s="217">
        <f>ROUND(I199*H199,2)</f>
        <v>0</v>
      </c>
      <c r="BL199" s="18" t="s">
        <v>125</v>
      </c>
      <c r="BM199" s="216" t="s">
        <v>384</v>
      </c>
    </row>
    <row r="200" s="2" customFormat="1">
      <c r="A200" s="39"/>
      <c r="B200" s="40"/>
      <c r="C200" s="41"/>
      <c r="D200" s="218" t="s">
        <v>127</v>
      </c>
      <c r="E200" s="41"/>
      <c r="F200" s="219" t="s">
        <v>385</v>
      </c>
      <c r="G200" s="41"/>
      <c r="H200" s="41"/>
      <c r="I200" s="220"/>
      <c r="J200" s="41"/>
      <c r="K200" s="41"/>
      <c r="L200" s="45"/>
      <c r="M200" s="221"/>
      <c r="N200" s="222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127</v>
      </c>
      <c r="AU200" s="18" t="s">
        <v>81</v>
      </c>
    </row>
    <row r="201" s="2" customFormat="1" ht="24.15" customHeight="1">
      <c r="A201" s="39"/>
      <c r="B201" s="40"/>
      <c r="C201" s="205" t="s">
        <v>386</v>
      </c>
      <c r="D201" s="205" t="s">
        <v>120</v>
      </c>
      <c r="E201" s="206" t="s">
        <v>387</v>
      </c>
      <c r="F201" s="207" t="s">
        <v>388</v>
      </c>
      <c r="G201" s="208" t="s">
        <v>140</v>
      </c>
      <c r="H201" s="209">
        <v>680</v>
      </c>
      <c r="I201" s="210"/>
      <c r="J201" s="211">
        <f>ROUND(I201*H201,2)</f>
        <v>0</v>
      </c>
      <c r="K201" s="207" t="s">
        <v>124</v>
      </c>
      <c r="L201" s="45"/>
      <c r="M201" s="212" t="s">
        <v>19</v>
      </c>
      <c r="N201" s="213" t="s">
        <v>42</v>
      </c>
      <c r="O201" s="85"/>
      <c r="P201" s="214">
        <f>O201*H201</f>
        <v>0</v>
      </c>
      <c r="Q201" s="214">
        <v>0</v>
      </c>
      <c r="R201" s="214">
        <f>Q201*H201</f>
        <v>0</v>
      </c>
      <c r="S201" s="214">
        <v>0</v>
      </c>
      <c r="T201" s="215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6" t="s">
        <v>125</v>
      </c>
      <c r="AT201" s="216" t="s">
        <v>120</v>
      </c>
      <c r="AU201" s="216" t="s">
        <v>81</v>
      </c>
      <c r="AY201" s="18" t="s">
        <v>118</v>
      </c>
      <c r="BE201" s="217">
        <f>IF(N201="základní",J201,0)</f>
        <v>0</v>
      </c>
      <c r="BF201" s="217">
        <f>IF(N201="snížená",J201,0)</f>
        <v>0</v>
      </c>
      <c r="BG201" s="217">
        <f>IF(N201="zákl. přenesená",J201,0)</f>
        <v>0</v>
      </c>
      <c r="BH201" s="217">
        <f>IF(N201="sníž. přenesená",J201,0)</f>
        <v>0</v>
      </c>
      <c r="BI201" s="217">
        <f>IF(N201="nulová",J201,0)</f>
        <v>0</v>
      </c>
      <c r="BJ201" s="18" t="s">
        <v>79</v>
      </c>
      <c r="BK201" s="217">
        <f>ROUND(I201*H201,2)</f>
        <v>0</v>
      </c>
      <c r="BL201" s="18" t="s">
        <v>125</v>
      </c>
      <c r="BM201" s="216" t="s">
        <v>389</v>
      </c>
    </row>
    <row r="202" s="2" customFormat="1">
      <c r="A202" s="39"/>
      <c r="B202" s="40"/>
      <c r="C202" s="41"/>
      <c r="D202" s="218" t="s">
        <v>127</v>
      </c>
      <c r="E202" s="41"/>
      <c r="F202" s="219" t="s">
        <v>390</v>
      </c>
      <c r="G202" s="41"/>
      <c r="H202" s="41"/>
      <c r="I202" s="220"/>
      <c r="J202" s="41"/>
      <c r="K202" s="41"/>
      <c r="L202" s="45"/>
      <c r="M202" s="221"/>
      <c r="N202" s="222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127</v>
      </c>
      <c r="AU202" s="18" t="s">
        <v>81</v>
      </c>
    </row>
    <row r="203" s="2" customFormat="1" ht="44.25" customHeight="1">
      <c r="A203" s="39"/>
      <c r="B203" s="40"/>
      <c r="C203" s="205" t="s">
        <v>391</v>
      </c>
      <c r="D203" s="205" t="s">
        <v>120</v>
      </c>
      <c r="E203" s="206" t="s">
        <v>392</v>
      </c>
      <c r="F203" s="207" t="s">
        <v>393</v>
      </c>
      <c r="G203" s="208" t="s">
        <v>146</v>
      </c>
      <c r="H203" s="209">
        <v>12</v>
      </c>
      <c r="I203" s="210"/>
      <c r="J203" s="211">
        <f>ROUND(I203*H203,2)</f>
        <v>0</v>
      </c>
      <c r="K203" s="207" t="s">
        <v>124</v>
      </c>
      <c r="L203" s="45"/>
      <c r="M203" s="212" t="s">
        <v>19</v>
      </c>
      <c r="N203" s="213" t="s">
        <v>42</v>
      </c>
      <c r="O203" s="85"/>
      <c r="P203" s="214">
        <f>O203*H203</f>
        <v>0</v>
      </c>
      <c r="Q203" s="214">
        <v>1.61679</v>
      </c>
      <c r="R203" s="214">
        <f>Q203*H203</f>
        <v>19.401479999999999</v>
      </c>
      <c r="S203" s="214">
        <v>0</v>
      </c>
      <c r="T203" s="215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6" t="s">
        <v>125</v>
      </c>
      <c r="AT203" s="216" t="s">
        <v>120</v>
      </c>
      <c r="AU203" s="216" t="s">
        <v>81</v>
      </c>
      <c r="AY203" s="18" t="s">
        <v>118</v>
      </c>
      <c r="BE203" s="217">
        <f>IF(N203="základní",J203,0)</f>
        <v>0</v>
      </c>
      <c r="BF203" s="217">
        <f>IF(N203="snížená",J203,0)</f>
        <v>0</v>
      </c>
      <c r="BG203" s="217">
        <f>IF(N203="zákl. přenesená",J203,0)</f>
        <v>0</v>
      </c>
      <c r="BH203" s="217">
        <f>IF(N203="sníž. přenesená",J203,0)</f>
        <v>0</v>
      </c>
      <c r="BI203" s="217">
        <f>IF(N203="nulová",J203,0)</f>
        <v>0</v>
      </c>
      <c r="BJ203" s="18" t="s">
        <v>79</v>
      </c>
      <c r="BK203" s="217">
        <f>ROUND(I203*H203,2)</f>
        <v>0</v>
      </c>
      <c r="BL203" s="18" t="s">
        <v>125</v>
      </c>
      <c r="BM203" s="216" t="s">
        <v>394</v>
      </c>
    </row>
    <row r="204" s="2" customFormat="1">
      <c r="A204" s="39"/>
      <c r="B204" s="40"/>
      <c r="C204" s="41"/>
      <c r="D204" s="218" t="s">
        <v>127</v>
      </c>
      <c r="E204" s="41"/>
      <c r="F204" s="219" t="s">
        <v>395</v>
      </c>
      <c r="G204" s="41"/>
      <c r="H204" s="41"/>
      <c r="I204" s="220"/>
      <c r="J204" s="41"/>
      <c r="K204" s="41"/>
      <c r="L204" s="45"/>
      <c r="M204" s="221"/>
      <c r="N204" s="222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127</v>
      </c>
      <c r="AU204" s="18" t="s">
        <v>81</v>
      </c>
    </row>
    <row r="205" s="2" customFormat="1" ht="16.5" customHeight="1">
      <c r="A205" s="39"/>
      <c r="B205" s="40"/>
      <c r="C205" s="205" t="s">
        <v>396</v>
      </c>
      <c r="D205" s="205" t="s">
        <v>120</v>
      </c>
      <c r="E205" s="206" t="s">
        <v>397</v>
      </c>
      <c r="F205" s="207" t="s">
        <v>398</v>
      </c>
      <c r="G205" s="208" t="s">
        <v>146</v>
      </c>
      <c r="H205" s="209">
        <v>1</v>
      </c>
      <c r="I205" s="210"/>
      <c r="J205" s="211">
        <f>ROUND(I205*H205,2)</f>
        <v>0</v>
      </c>
      <c r="K205" s="207" t="s">
        <v>124</v>
      </c>
      <c r="L205" s="45"/>
      <c r="M205" s="212" t="s">
        <v>19</v>
      </c>
      <c r="N205" s="213" t="s">
        <v>42</v>
      </c>
      <c r="O205" s="85"/>
      <c r="P205" s="214">
        <f>O205*H205</f>
        <v>0</v>
      </c>
      <c r="Q205" s="214">
        <v>0.072870000000000004</v>
      </c>
      <c r="R205" s="214">
        <f>Q205*H205</f>
        <v>0.072870000000000004</v>
      </c>
      <c r="S205" s="214">
        <v>0</v>
      </c>
      <c r="T205" s="215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6" t="s">
        <v>125</v>
      </c>
      <c r="AT205" s="216" t="s">
        <v>120</v>
      </c>
      <c r="AU205" s="216" t="s">
        <v>81</v>
      </c>
      <c r="AY205" s="18" t="s">
        <v>118</v>
      </c>
      <c r="BE205" s="217">
        <f>IF(N205="základní",J205,0)</f>
        <v>0</v>
      </c>
      <c r="BF205" s="217">
        <f>IF(N205="snížená",J205,0)</f>
        <v>0</v>
      </c>
      <c r="BG205" s="217">
        <f>IF(N205="zákl. přenesená",J205,0)</f>
        <v>0</v>
      </c>
      <c r="BH205" s="217">
        <f>IF(N205="sníž. přenesená",J205,0)</f>
        <v>0</v>
      </c>
      <c r="BI205" s="217">
        <f>IF(N205="nulová",J205,0)</f>
        <v>0</v>
      </c>
      <c r="BJ205" s="18" t="s">
        <v>79</v>
      </c>
      <c r="BK205" s="217">
        <f>ROUND(I205*H205,2)</f>
        <v>0</v>
      </c>
      <c r="BL205" s="18" t="s">
        <v>125</v>
      </c>
      <c r="BM205" s="216" t="s">
        <v>399</v>
      </c>
    </row>
    <row r="206" s="2" customFormat="1">
      <c r="A206" s="39"/>
      <c r="B206" s="40"/>
      <c r="C206" s="41"/>
      <c r="D206" s="218" t="s">
        <v>127</v>
      </c>
      <c r="E206" s="41"/>
      <c r="F206" s="219" t="s">
        <v>400</v>
      </c>
      <c r="G206" s="41"/>
      <c r="H206" s="41"/>
      <c r="I206" s="220"/>
      <c r="J206" s="41"/>
      <c r="K206" s="41"/>
      <c r="L206" s="45"/>
      <c r="M206" s="221"/>
      <c r="N206" s="222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127</v>
      </c>
      <c r="AU206" s="18" t="s">
        <v>81</v>
      </c>
    </row>
    <row r="207" s="2" customFormat="1" ht="24.15" customHeight="1">
      <c r="A207" s="39"/>
      <c r="B207" s="40"/>
      <c r="C207" s="235" t="s">
        <v>401</v>
      </c>
      <c r="D207" s="235" t="s">
        <v>220</v>
      </c>
      <c r="E207" s="236" t="s">
        <v>402</v>
      </c>
      <c r="F207" s="237" t="s">
        <v>403</v>
      </c>
      <c r="G207" s="238" t="s">
        <v>146</v>
      </c>
      <c r="H207" s="239">
        <v>1</v>
      </c>
      <c r="I207" s="240"/>
      <c r="J207" s="241">
        <f>ROUND(I207*H207,2)</f>
        <v>0</v>
      </c>
      <c r="K207" s="237" t="s">
        <v>124</v>
      </c>
      <c r="L207" s="242"/>
      <c r="M207" s="243" t="s">
        <v>19</v>
      </c>
      <c r="N207" s="244" t="s">
        <v>42</v>
      </c>
      <c r="O207" s="85"/>
      <c r="P207" s="214">
        <f>O207*H207</f>
        <v>0</v>
      </c>
      <c r="Q207" s="214">
        <v>0.0060000000000000001</v>
      </c>
      <c r="R207" s="214">
        <f>Q207*H207</f>
        <v>0.0060000000000000001</v>
      </c>
      <c r="S207" s="214">
        <v>0</v>
      </c>
      <c r="T207" s="215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6" t="s">
        <v>160</v>
      </c>
      <c r="AT207" s="216" t="s">
        <v>220</v>
      </c>
      <c r="AU207" s="216" t="s">
        <v>81</v>
      </c>
      <c r="AY207" s="18" t="s">
        <v>118</v>
      </c>
      <c r="BE207" s="217">
        <f>IF(N207="základní",J207,0)</f>
        <v>0</v>
      </c>
      <c r="BF207" s="217">
        <f>IF(N207="snížená",J207,0)</f>
        <v>0</v>
      </c>
      <c r="BG207" s="217">
        <f>IF(N207="zákl. přenesená",J207,0)</f>
        <v>0</v>
      </c>
      <c r="BH207" s="217">
        <f>IF(N207="sníž. přenesená",J207,0)</f>
        <v>0</v>
      </c>
      <c r="BI207" s="217">
        <f>IF(N207="nulová",J207,0)</f>
        <v>0</v>
      </c>
      <c r="BJ207" s="18" t="s">
        <v>79</v>
      </c>
      <c r="BK207" s="217">
        <f>ROUND(I207*H207,2)</f>
        <v>0</v>
      </c>
      <c r="BL207" s="18" t="s">
        <v>125</v>
      </c>
      <c r="BM207" s="216" t="s">
        <v>404</v>
      </c>
    </row>
    <row r="208" s="2" customFormat="1" ht="33" customHeight="1">
      <c r="A208" s="39"/>
      <c r="B208" s="40"/>
      <c r="C208" s="205" t="s">
        <v>405</v>
      </c>
      <c r="D208" s="205" t="s">
        <v>120</v>
      </c>
      <c r="E208" s="206" t="s">
        <v>406</v>
      </c>
      <c r="F208" s="207" t="s">
        <v>407</v>
      </c>
      <c r="G208" s="208" t="s">
        <v>123</v>
      </c>
      <c r="H208" s="209">
        <v>210.5</v>
      </c>
      <c r="I208" s="210"/>
      <c r="J208" s="211">
        <f>ROUND(I208*H208,2)</f>
        <v>0</v>
      </c>
      <c r="K208" s="207" t="s">
        <v>124</v>
      </c>
      <c r="L208" s="45"/>
      <c r="M208" s="212" t="s">
        <v>19</v>
      </c>
      <c r="N208" s="213" t="s">
        <v>42</v>
      </c>
      <c r="O208" s="85"/>
      <c r="P208" s="214">
        <f>O208*H208</f>
        <v>0</v>
      </c>
      <c r="Q208" s="214">
        <v>0</v>
      </c>
      <c r="R208" s="214">
        <f>Q208*H208</f>
        <v>0</v>
      </c>
      <c r="S208" s="214">
        <v>0.01</v>
      </c>
      <c r="T208" s="215">
        <f>S208*H208</f>
        <v>2.105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6" t="s">
        <v>125</v>
      </c>
      <c r="AT208" s="216" t="s">
        <v>120</v>
      </c>
      <c r="AU208" s="216" t="s">
        <v>81</v>
      </c>
      <c r="AY208" s="18" t="s">
        <v>118</v>
      </c>
      <c r="BE208" s="217">
        <f>IF(N208="základní",J208,0)</f>
        <v>0</v>
      </c>
      <c r="BF208" s="217">
        <f>IF(N208="snížená",J208,0)</f>
        <v>0</v>
      </c>
      <c r="BG208" s="217">
        <f>IF(N208="zákl. přenesená",J208,0)</f>
        <v>0</v>
      </c>
      <c r="BH208" s="217">
        <f>IF(N208="sníž. přenesená",J208,0)</f>
        <v>0</v>
      </c>
      <c r="BI208" s="217">
        <f>IF(N208="nulová",J208,0)</f>
        <v>0</v>
      </c>
      <c r="BJ208" s="18" t="s">
        <v>79</v>
      </c>
      <c r="BK208" s="217">
        <f>ROUND(I208*H208,2)</f>
        <v>0</v>
      </c>
      <c r="BL208" s="18" t="s">
        <v>125</v>
      </c>
      <c r="BM208" s="216" t="s">
        <v>408</v>
      </c>
    </row>
    <row r="209" s="2" customFormat="1">
      <c r="A209" s="39"/>
      <c r="B209" s="40"/>
      <c r="C209" s="41"/>
      <c r="D209" s="218" t="s">
        <v>127</v>
      </c>
      <c r="E209" s="41"/>
      <c r="F209" s="219" t="s">
        <v>409</v>
      </c>
      <c r="G209" s="41"/>
      <c r="H209" s="41"/>
      <c r="I209" s="220"/>
      <c r="J209" s="41"/>
      <c r="K209" s="41"/>
      <c r="L209" s="45"/>
      <c r="M209" s="221"/>
      <c r="N209" s="222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127</v>
      </c>
      <c r="AU209" s="18" t="s">
        <v>81</v>
      </c>
    </row>
    <row r="210" s="2" customFormat="1" ht="24.15" customHeight="1">
      <c r="A210" s="39"/>
      <c r="B210" s="40"/>
      <c r="C210" s="205" t="s">
        <v>410</v>
      </c>
      <c r="D210" s="205" t="s">
        <v>120</v>
      </c>
      <c r="E210" s="206" t="s">
        <v>411</v>
      </c>
      <c r="F210" s="207" t="s">
        <v>412</v>
      </c>
      <c r="G210" s="208" t="s">
        <v>123</v>
      </c>
      <c r="H210" s="209">
        <v>6</v>
      </c>
      <c r="I210" s="210"/>
      <c r="J210" s="211">
        <f>ROUND(I210*H210,2)</f>
        <v>0</v>
      </c>
      <c r="K210" s="207" t="s">
        <v>124</v>
      </c>
      <c r="L210" s="45"/>
      <c r="M210" s="212" t="s">
        <v>19</v>
      </c>
      <c r="N210" s="213" t="s">
        <v>42</v>
      </c>
      <c r="O210" s="85"/>
      <c r="P210" s="214">
        <f>O210*H210</f>
        <v>0</v>
      </c>
      <c r="Q210" s="214">
        <v>0.0029099999999999998</v>
      </c>
      <c r="R210" s="214">
        <f>Q210*H210</f>
        <v>0.01746</v>
      </c>
      <c r="S210" s="214">
        <v>0</v>
      </c>
      <c r="T210" s="215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6" t="s">
        <v>125</v>
      </c>
      <c r="AT210" s="216" t="s">
        <v>120</v>
      </c>
      <c r="AU210" s="216" t="s">
        <v>81</v>
      </c>
      <c r="AY210" s="18" t="s">
        <v>118</v>
      </c>
      <c r="BE210" s="217">
        <f>IF(N210="základní",J210,0)</f>
        <v>0</v>
      </c>
      <c r="BF210" s="217">
        <f>IF(N210="snížená",J210,0)</f>
        <v>0</v>
      </c>
      <c r="BG210" s="217">
        <f>IF(N210="zákl. přenesená",J210,0)</f>
        <v>0</v>
      </c>
      <c r="BH210" s="217">
        <f>IF(N210="sníž. přenesená",J210,0)</f>
        <v>0</v>
      </c>
      <c r="BI210" s="217">
        <f>IF(N210="nulová",J210,0)</f>
        <v>0</v>
      </c>
      <c r="BJ210" s="18" t="s">
        <v>79</v>
      </c>
      <c r="BK210" s="217">
        <f>ROUND(I210*H210,2)</f>
        <v>0</v>
      </c>
      <c r="BL210" s="18" t="s">
        <v>125</v>
      </c>
      <c r="BM210" s="216" t="s">
        <v>413</v>
      </c>
    </row>
    <row r="211" s="2" customFormat="1">
      <c r="A211" s="39"/>
      <c r="B211" s="40"/>
      <c r="C211" s="41"/>
      <c r="D211" s="218" t="s">
        <v>127</v>
      </c>
      <c r="E211" s="41"/>
      <c r="F211" s="219" t="s">
        <v>414</v>
      </c>
      <c r="G211" s="41"/>
      <c r="H211" s="41"/>
      <c r="I211" s="220"/>
      <c r="J211" s="41"/>
      <c r="K211" s="41"/>
      <c r="L211" s="45"/>
      <c r="M211" s="221"/>
      <c r="N211" s="222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127</v>
      </c>
      <c r="AU211" s="18" t="s">
        <v>81</v>
      </c>
    </row>
    <row r="212" s="2" customFormat="1" ht="24.15" customHeight="1">
      <c r="A212" s="39"/>
      <c r="B212" s="40"/>
      <c r="C212" s="205" t="s">
        <v>415</v>
      </c>
      <c r="D212" s="205" t="s">
        <v>120</v>
      </c>
      <c r="E212" s="206" t="s">
        <v>416</v>
      </c>
      <c r="F212" s="207" t="s">
        <v>417</v>
      </c>
      <c r="G212" s="208" t="s">
        <v>123</v>
      </c>
      <c r="H212" s="209">
        <v>6</v>
      </c>
      <c r="I212" s="210"/>
      <c r="J212" s="211">
        <f>ROUND(I212*H212,2)</f>
        <v>0</v>
      </c>
      <c r="K212" s="207" t="s">
        <v>124</v>
      </c>
      <c r="L212" s="45"/>
      <c r="M212" s="212" t="s">
        <v>19</v>
      </c>
      <c r="N212" s="213" t="s">
        <v>42</v>
      </c>
      <c r="O212" s="85"/>
      <c r="P212" s="214">
        <f>O212*H212</f>
        <v>0</v>
      </c>
      <c r="Q212" s="214">
        <v>0</v>
      </c>
      <c r="R212" s="214">
        <f>Q212*H212</f>
        <v>0</v>
      </c>
      <c r="S212" s="214">
        <v>0</v>
      </c>
      <c r="T212" s="215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16" t="s">
        <v>125</v>
      </c>
      <c r="AT212" s="216" t="s">
        <v>120</v>
      </c>
      <c r="AU212" s="216" t="s">
        <v>81</v>
      </c>
      <c r="AY212" s="18" t="s">
        <v>118</v>
      </c>
      <c r="BE212" s="217">
        <f>IF(N212="základní",J212,0)</f>
        <v>0</v>
      </c>
      <c r="BF212" s="217">
        <f>IF(N212="snížená",J212,0)</f>
        <v>0</v>
      </c>
      <c r="BG212" s="217">
        <f>IF(N212="zákl. přenesená",J212,0)</f>
        <v>0</v>
      </c>
      <c r="BH212" s="217">
        <f>IF(N212="sníž. přenesená",J212,0)</f>
        <v>0</v>
      </c>
      <c r="BI212" s="217">
        <f>IF(N212="nulová",J212,0)</f>
        <v>0</v>
      </c>
      <c r="BJ212" s="18" t="s">
        <v>79</v>
      </c>
      <c r="BK212" s="217">
        <f>ROUND(I212*H212,2)</f>
        <v>0</v>
      </c>
      <c r="BL212" s="18" t="s">
        <v>125</v>
      </c>
      <c r="BM212" s="216" t="s">
        <v>418</v>
      </c>
    </row>
    <row r="213" s="2" customFormat="1">
      <c r="A213" s="39"/>
      <c r="B213" s="40"/>
      <c r="C213" s="41"/>
      <c r="D213" s="218" t="s">
        <v>127</v>
      </c>
      <c r="E213" s="41"/>
      <c r="F213" s="219" t="s">
        <v>419</v>
      </c>
      <c r="G213" s="41"/>
      <c r="H213" s="41"/>
      <c r="I213" s="220"/>
      <c r="J213" s="41"/>
      <c r="K213" s="41"/>
      <c r="L213" s="45"/>
      <c r="M213" s="221"/>
      <c r="N213" s="222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127</v>
      </c>
      <c r="AU213" s="18" t="s">
        <v>81</v>
      </c>
    </row>
    <row r="214" s="2" customFormat="1" ht="37.8" customHeight="1">
      <c r="A214" s="39"/>
      <c r="B214" s="40"/>
      <c r="C214" s="205" t="s">
        <v>420</v>
      </c>
      <c r="D214" s="205" t="s">
        <v>120</v>
      </c>
      <c r="E214" s="206" t="s">
        <v>421</v>
      </c>
      <c r="F214" s="207" t="s">
        <v>422</v>
      </c>
      <c r="G214" s="208" t="s">
        <v>157</v>
      </c>
      <c r="H214" s="209">
        <v>2</v>
      </c>
      <c r="I214" s="210"/>
      <c r="J214" s="211">
        <f>ROUND(I214*H214,2)</f>
        <v>0</v>
      </c>
      <c r="K214" s="207" t="s">
        <v>124</v>
      </c>
      <c r="L214" s="45"/>
      <c r="M214" s="212" t="s">
        <v>19</v>
      </c>
      <c r="N214" s="213" t="s">
        <v>42</v>
      </c>
      <c r="O214" s="85"/>
      <c r="P214" s="214">
        <f>O214*H214</f>
        <v>0</v>
      </c>
      <c r="Q214" s="214">
        <v>0</v>
      </c>
      <c r="R214" s="214">
        <f>Q214*H214</f>
        <v>0</v>
      </c>
      <c r="S214" s="214">
        <v>0</v>
      </c>
      <c r="T214" s="215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6" t="s">
        <v>125</v>
      </c>
      <c r="AT214" s="216" t="s">
        <v>120</v>
      </c>
      <c r="AU214" s="216" t="s">
        <v>81</v>
      </c>
      <c r="AY214" s="18" t="s">
        <v>118</v>
      </c>
      <c r="BE214" s="217">
        <f>IF(N214="základní",J214,0)</f>
        <v>0</v>
      </c>
      <c r="BF214" s="217">
        <f>IF(N214="snížená",J214,0)</f>
        <v>0</v>
      </c>
      <c r="BG214" s="217">
        <f>IF(N214="zákl. přenesená",J214,0)</f>
        <v>0</v>
      </c>
      <c r="BH214" s="217">
        <f>IF(N214="sníž. přenesená",J214,0)</f>
        <v>0</v>
      </c>
      <c r="BI214" s="217">
        <f>IF(N214="nulová",J214,0)</f>
        <v>0</v>
      </c>
      <c r="BJ214" s="18" t="s">
        <v>79</v>
      </c>
      <c r="BK214" s="217">
        <f>ROUND(I214*H214,2)</f>
        <v>0</v>
      </c>
      <c r="BL214" s="18" t="s">
        <v>125</v>
      </c>
      <c r="BM214" s="216" t="s">
        <v>423</v>
      </c>
    </row>
    <row r="215" s="2" customFormat="1">
      <c r="A215" s="39"/>
      <c r="B215" s="40"/>
      <c r="C215" s="41"/>
      <c r="D215" s="218" t="s">
        <v>127</v>
      </c>
      <c r="E215" s="41"/>
      <c r="F215" s="219" t="s">
        <v>424</v>
      </c>
      <c r="G215" s="41"/>
      <c r="H215" s="41"/>
      <c r="I215" s="220"/>
      <c r="J215" s="41"/>
      <c r="K215" s="41"/>
      <c r="L215" s="45"/>
      <c r="M215" s="221"/>
      <c r="N215" s="222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127</v>
      </c>
      <c r="AU215" s="18" t="s">
        <v>81</v>
      </c>
    </row>
    <row r="216" s="2" customFormat="1" ht="24.15" customHeight="1">
      <c r="A216" s="39"/>
      <c r="B216" s="40"/>
      <c r="C216" s="205" t="s">
        <v>425</v>
      </c>
      <c r="D216" s="205" t="s">
        <v>120</v>
      </c>
      <c r="E216" s="206" t="s">
        <v>426</v>
      </c>
      <c r="F216" s="207" t="s">
        <v>427</v>
      </c>
      <c r="G216" s="208" t="s">
        <v>184</v>
      </c>
      <c r="H216" s="209">
        <v>0.10000000000000001</v>
      </c>
      <c r="I216" s="210"/>
      <c r="J216" s="211">
        <f>ROUND(I216*H216,2)</f>
        <v>0</v>
      </c>
      <c r="K216" s="207" t="s">
        <v>124</v>
      </c>
      <c r="L216" s="45"/>
      <c r="M216" s="212" t="s">
        <v>19</v>
      </c>
      <c r="N216" s="213" t="s">
        <v>42</v>
      </c>
      <c r="O216" s="85"/>
      <c r="P216" s="214">
        <f>O216*H216</f>
        <v>0</v>
      </c>
      <c r="Q216" s="214">
        <v>1.07636</v>
      </c>
      <c r="R216" s="214">
        <f>Q216*H216</f>
        <v>0.10763600000000001</v>
      </c>
      <c r="S216" s="214">
        <v>0</v>
      </c>
      <c r="T216" s="215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16" t="s">
        <v>125</v>
      </c>
      <c r="AT216" s="216" t="s">
        <v>120</v>
      </c>
      <c r="AU216" s="216" t="s">
        <v>81</v>
      </c>
      <c r="AY216" s="18" t="s">
        <v>118</v>
      </c>
      <c r="BE216" s="217">
        <f>IF(N216="základní",J216,0)</f>
        <v>0</v>
      </c>
      <c r="BF216" s="217">
        <f>IF(N216="snížená",J216,0)</f>
        <v>0</v>
      </c>
      <c r="BG216" s="217">
        <f>IF(N216="zákl. přenesená",J216,0)</f>
        <v>0</v>
      </c>
      <c r="BH216" s="217">
        <f>IF(N216="sníž. přenesená",J216,0)</f>
        <v>0</v>
      </c>
      <c r="BI216" s="217">
        <f>IF(N216="nulová",J216,0)</f>
        <v>0</v>
      </c>
      <c r="BJ216" s="18" t="s">
        <v>79</v>
      </c>
      <c r="BK216" s="217">
        <f>ROUND(I216*H216,2)</f>
        <v>0</v>
      </c>
      <c r="BL216" s="18" t="s">
        <v>125</v>
      </c>
      <c r="BM216" s="216" t="s">
        <v>428</v>
      </c>
    </row>
    <row r="217" s="2" customFormat="1">
      <c r="A217" s="39"/>
      <c r="B217" s="40"/>
      <c r="C217" s="41"/>
      <c r="D217" s="218" t="s">
        <v>127</v>
      </c>
      <c r="E217" s="41"/>
      <c r="F217" s="219" t="s">
        <v>429</v>
      </c>
      <c r="G217" s="41"/>
      <c r="H217" s="41"/>
      <c r="I217" s="220"/>
      <c r="J217" s="41"/>
      <c r="K217" s="41"/>
      <c r="L217" s="45"/>
      <c r="M217" s="221"/>
      <c r="N217" s="222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127</v>
      </c>
      <c r="AU217" s="18" t="s">
        <v>81</v>
      </c>
    </row>
    <row r="218" s="2" customFormat="1" ht="55.5" customHeight="1">
      <c r="A218" s="39"/>
      <c r="B218" s="40"/>
      <c r="C218" s="205" t="s">
        <v>430</v>
      </c>
      <c r="D218" s="205" t="s">
        <v>120</v>
      </c>
      <c r="E218" s="206" t="s">
        <v>431</v>
      </c>
      <c r="F218" s="207" t="s">
        <v>432</v>
      </c>
      <c r="G218" s="208" t="s">
        <v>146</v>
      </c>
      <c r="H218" s="209">
        <v>13</v>
      </c>
      <c r="I218" s="210"/>
      <c r="J218" s="211">
        <f>ROUND(I218*H218,2)</f>
        <v>0</v>
      </c>
      <c r="K218" s="207" t="s">
        <v>124</v>
      </c>
      <c r="L218" s="45"/>
      <c r="M218" s="212" t="s">
        <v>19</v>
      </c>
      <c r="N218" s="213" t="s">
        <v>42</v>
      </c>
      <c r="O218" s="85"/>
      <c r="P218" s="214">
        <f>O218*H218</f>
        <v>0</v>
      </c>
      <c r="Q218" s="214">
        <v>0</v>
      </c>
      <c r="R218" s="214">
        <f>Q218*H218</f>
        <v>0</v>
      </c>
      <c r="S218" s="214">
        <v>0.082000000000000003</v>
      </c>
      <c r="T218" s="215">
        <f>S218*H218</f>
        <v>1.0660000000000001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6" t="s">
        <v>125</v>
      </c>
      <c r="AT218" s="216" t="s">
        <v>120</v>
      </c>
      <c r="AU218" s="216" t="s">
        <v>81</v>
      </c>
      <c r="AY218" s="18" t="s">
        <v>118</v>
      </c>
      <c r="BE218" s="217">
        <f>IF(N218="základní",J218,0)</f>
        <v>0</v>
      </c>
      <c r="BF218" s="217">
        <f>IF(N218="snížená",J218,0)</f>
        <v>0</v>
      </c>
      <c r="BG218" s="217">
        <f>IF(N218="zákl. přenesená",J218,0)</f>
        <v>0</v>
      </c>
      <c r="BH218" s="217">
        <f>IF(N218="sníž. přenesená",J218,0)</f>
        <v>0</v>
      </c>
      <c r="BI218" s="217">
        <f>IF(N218="nulová",J218,0)</f>
        <v>0</v>
      </c>
      <c r="BJ218" s="18" t="s">
        <v>79</v>
      </c>
      <c r="BK218" s="217">
        <f>ROUND(I218*H218,2)</f>
        <v>0</v>
      </c>
      <c r="BL218" s="18" t="s">
        <v>125</v>
      </c>
      <c r="BM218" s="216" t="s">
        <v>433</v>
      </c>
    </row>
    <row r="219" s="2" customFormat="1">
      <c r="A219" s="39"/>
      <c r="B219" s="40"/>
      <c r="C219" s="41"/>
      <c r="D219" s="218" t="s">
        <v>127</v>
      </c>
      <c r="E219" s="41"/>
      <c r="F219" s="219" t="s">
        <v>434</v>
      </c>
      <c r="G219" s="41"/>
      <c r="H219" s="41"/>
      <c r="I219" s="220"/>
      <c r="J219" s="41"/>
      <c r="K219" s="41"/>
      <c r="L219" s="45"/>
      <c r="M219" s="221"/>
      <c r="N219" s="222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127</v>
      </c>
      <c r="AU219" s="18" t="s">
        <v>81</v>
      </c>
    </row>
    <row r="220" s="2" customFormat="1" ht="49.05" customHeight="1">
      <c r="A220" s="39"/>
      <c r="B220" s="40"/>
      <c r="C220" s="205" t="s">
        <v>435</v>
      </c>
      <c r="D220" s="205" t="s">
        <v>120</v>
      </c>
      <c r="E220" s="206" t="s">
        <v>436</v>
      </c>
      <c r="F220" s="207" t="s">
        <v>437</v>
      </c>
      <c r="G220" s="208" t="s">
        <v>123</v>
      </c>
      <c r="H220" s="209">
        <v>54</v>
      </c>
      <c r="I220" s="210"/>
      <c r="J220" s="211">
        <f>ROUND(I220*H220,2)</f>
        <v>0</v>
      </c>
      <c r="K220" s="207" t="s">
        <v>124</v>
      </c>
      <c r="L220" s="45"/>
      <c r="M220" s="212" t="s">
        <v>19</v>
      </c>
      <c r="N220" s="213" t="s">
        <v>42</v>
      </c>
      <c r="O220" s="85"/>
      <c r="P220" s="214">
        <f>O220*H220</f>
        <v>0</v>
      </c>
      <c r="Q220" s="214">
        <v>0</v>
      </c>
      <c r="R220" s="214">
        <f>Q220*H220</f>
        <v>0</v>
      </c>
      <c r="S220" s="214">
        <v>0</v>
      </c>
      <c r="T220" s="215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6" t="s">
        <v>125</v>
      </c>
      <c r="AT220" s="216" t="s">
        <v>120</v>
      </c>
      <c r="AU220" s="216" t="s">
        <v>81</v>
      </c>
      <c r="AY220" s="18" t="s">
        <v>118</v>
      </c>
      <c r="BE220" s="217">
        <f>IF(N220="základní",J220,0)</f>
        <v>0</v>
      </c>
      <c r="BF220" s="217">
        <f>IF(N220="snížená",J220,0)</f>
        <v>0</v>
      </c>
      <c r="BG220" s="217">
        <f>IF(N220="zákl. přenesená",J220,0)</f>
        <v>0</v>
      </c>
      <c r="BH220" s="217">
        <f>IF(N220="sníž. přenesená",J220,0)</f>
        <v>0</v>
      </c>
      <c r="BI220" s="217">
        <f>IF(N220="nulová",J220,0)</f>
        <v>0</v>
      </c>
      <c r="BJ220" s="18" t="s">
        <v>79</v>
      </c>
      <c r="BK220" s="217">
        <f>ROUND(I220*H220,2)</f>
        <v>0</v>
      </c>
      <c r="BL220" s="18" t="s">
        <v>125</v>
      </c>
      <c r="BM220" s="216" t="s">
        <v>438</v>
      </c>
    </row>
    <row r="221" s="2" customFormat="1">
      <c r="A221" s="39"/>
      <c r="B221" s="40"/>
      <c r="C221" s="41"/>
      <c r="D221" s="218" t="s">
        <v>127</v>
      </c>
      <c r="E221" s="41"/>
      <c r="F221" s="219" t="s">
        <v>439</v>
      </c>
      <c r="G221" s="41"/>
      <c r="H221" s="41"/>
      <c r="I221" s="220"/>
      <c r="J221" s="41"/>
      <c r="K221" s="41"/>
      <c r="L221" s="45"/>
      <c r="M221" s="221"/>
      <c r="N221" s="222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127</v>
      </c>
      <c r="AU221" s="18" t="s">
        <v>81</v>
      </c>
    </row>
    <row r="222" s="12" customFormat="1" ht="22.8" customHeight="1">
      <c r="A222" s="12"/>
      <c r="B222" s="189"/>
      <c r="C222" s="190"/>
      <c r="D222" s="191" t="s">
        <v>70</v>
      </c>
      <c r="E222" s="203" t="s">
        <v>440</v>
      </c>
      <c r="F222" s="203" t="s">
        <v>441</v>
      </c>
      <c r="G222" s="190"/>
      <c r="H222" s="190"/>
      <c r="I222" s="193"/>
      <c r="J222" s="204">
        <f>BK222</f>
        <v>0</v>
      </c>
      <c r="K222" s="190"/>
      <c r="L222" s="195"/>
      <c r="M222" s="196"/>
      <c r="N222" s="197"/>
      <c r="O222" s="197"/>
      <c r="P222" s="198">
        <f>SUM(P223:P240)</f>
        <v>0</v>
      </c>
      <c r="Q222" s="197"/>
      <c r="R222" s="198">
        <f>SUM(R223:R240)</f>
        <v>0</v>
      </c>
      <c r="S222" s="197"/>
      <c r="T222" s="199">
        <f>SUM(T223:T240)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0" t="s">
        <v>79</v>
      </c>
      <c r="AT222" s="201" t="s">
        <v>70</v>
      </c>
      <c r="AU222" s="201" t="s">
        <v>79</v>
      </c>
      <c r="AY222" s="200" t="s">
        <v>118</v>
      </c>
      <c r="BK222" s="202">
        <f>SUM(BK223:BK240)</f>
        <v>0</v>
      </c>
    </row>
    <row r="223" s="2" customFormat="1" ht="37.8" customHeight="1">
      <c r="A223" s="39"/>
      <c r="B223" s="40"/>
      <c r="C223" s="205" t="s">
        <v>442</v>
      </c>
      <c r="D223" s="205" t="s">
        <v>120</v>
      </c>
      <c r="E223" s="206" t="s">
        <v>443</v>
      </c>
      <c r="F223" s="207" t="s">
        <v>444</v>
      </c>
      <c r="G223" s="208" t="s">
        <v>184</v>
      </c>
      <c r="H223" s="209">
        <v>206.59999999999999</v>
      </c>
      <c r="I223" s="210"/>
      <c r="J223" s="211">
        <f>ROUND(I223*H223,2)</f>
        <v>0</v>
      </c>
      <c r="K223" s="207" t="s">
        <v>124</v>
      </c>
      <c r="L223" s="45"/>
      <c r="M223" s="212" t="s">
        <v>19</v>
      </c>
      <c r="N223" s="213" t="s">
        <v>42</v>
      </c>
      <c r="O223" s="85"/>
      <c r="P223" s="214">
        <f>O223*H223</f>
        <v>0</v>
      </c>
      <c r="Q223" s="214">
        <v>0</v>
      </c>
      <c r="R223" s="214">
        <f>Q223*H223</f>
        <v>0</v>
      </c>
      <c r="S223" s="214">
        <v>0</v>
      </c>
      <c r="T223" s="215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6" t="s">
        <v>125</v>
      </c>
      <c r="AT223" s="216" t="s">
        <v>120</v>
      </c>
      <c r="AU223" s="216" t="s">
        <v>81</v>
      </c>
      <c r="AY223" s="18" t="s">
        <v>118</v>
      </c>
      <c r="BE223" s="217">
        <f>IF(N223="základní",J223,0)</f>
        <v>0</v>
      </c>
      <c r="BF223" s="217">
        <f>IF(N223="snížená",J223,0)</f>
        <v>0</v>
      </c>
      <c r="BG223" s="217">
        <f>IF(N223="zákl. přenesená",J223,0)</f>
        <v>0</v>
      </c>
      <c r="BH223" s="217">
        <f>IF(N223="sníž. přenesená",J223,0)</f>
        <v>0</v>
      </c>
      <c r="BI223" s="217">
        <f>IF(N223="nulová",J223,0)</f>
        <v>0</v>
      </c>
      <c r="BJ223" s="18" t="s">
        <v>79</v>
      </c>
      <c r="BK223" s="217">
        <f>ROUND(I223*H223,2)</f>
        <v>0</v>
      </c>
      <c r="BL223" s="18" t="s">
        <v>125</v>
      </c>
      <c r="BM223" s="216" t="s">
        <v>445</v>
      </c>
    </row>
    <row r="224" s="2" customFormat="1">
      <c r="A224" s="39"/>
      <c r="B224" s="40"/>
      <c r="C224" s="41"/>
      <c r="D224" s="218" t="s">
        <v>127</v>
      </c>
      <c r="E224" s="41"/>
      <c r="F224" s="219" t="s">
        <v>446</v>
      </c>
      <c r="G224" s="41"/>
      <c r="H224" s="41"/>
      <c r="I224" s="220"/>
      <c r="J224" s="41"/>
      <c r="K224" s="41"/>
      <c r="L224" s="45"/>
      <c r="M224" s="221"/>
      <c r="N224" s="222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127</v>
      </c>
      <c r="AU224" s="18" t="s">
        <v>81</v>
      </c>
    </row>
    <row r="225" s="2" customFormat="1" ht="37.8" customHeight="1">
      <c r="A225" s="39"/>
      <c r="B225" s="40"/>
      <c r="C225" s="205" t="s">
        <v>447</v>
      </c>
      <c r="D225" s="205" t="s">
        <v>120</v>
      </c>
      <c r="E225" s="206" t="s">
        <v>448</v>
      </c>
      <c r="F225" s="207" t="s">
        <v>449</v>
      </c>
      <c r="G225" s="208" t="s">
        <v>184</v>
      </c>
      <c r="H225" s="209">
        <v>6198</v>
      </c>
      <c r="I225" s="210"/>
      <c r="J225" s="211">
        <f>ROUND(I225*H225,2)</f>
        <v>0</v>
      </c>
      <c r="K225" s="207" t="s">
        <v>124</v>
      </c>
      <c r="L225" s="45"/>
      <c r="M225" s="212" t="s">
        <v>19</v>
      </c>
      <c r="N225" s="213" t="s">
        <v>42</v>
      </c>
      <c r="O225" s="85"/>
      <c r="P225" s="214">
        <f>O225*H225</f>
        <v>0</v>
      </c>
      <c r="Q225" s="214">
        <v>0</v>
      </c>
      <c r="R225" s="214">
        <f>Q225*H225</f>
        <v>0</v>
      </c>
      <c r="S225" s="214">
        <v>0</v>
      </c>
      <c r="T225" s="215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16" t="s">
        <v>125</v>
      </c>
      <c r="AT225" s="216" t="s">
        <v>120</v>
      </c>
      <c r="AU225" s="216" t="s">
        <v>81</v>
      </c>
      <c r="AY225" s="18" t="s">
        <v>118</v>
      </c>
      <c r="BE225" s="217">
        <f>IF(N225="základní",J225,0)</f>
        <v>0</v>
      </c>
      <c r="BF225" s="217">
        <f>IF(N225="snížená",J225,0)</f>
        <v>0</v>
      </c>
      <c r="BG225" s="217">
        <f>IF(N225="zákl. přenesená",J225,0)</f>
        <v>0</v>
      </c>
      <c r="BH225" s="217">
        <f>IF(N225="sníž. přenesená",J225,0)</f>
        <v>0</v>
      </c>
      <c r="BI225" s="217">
        <f>IF(N225="nulová",J225,0)</f>
        <v>0</v>
      </c>
      <c r="BJ225" s="18" t="s">
        <v>79</v>
      </c>
      <c r="BK225" s="217">
        <f>ROUND(I225*H225,2)</f>
        <v>0</v>
      </c>
      <c r="BL225" s="18" t="s">
        <v>125</v>
      </c>
      <c r="BM225" s="216" t="s">
        <v>450</v>
      </c>
    </row>
    <row r="226" s="2" customFormat="1">
      <c r="A226" s="39"/>
      <c r="B226" s="40"/>
      <c r="C226" s="41"/>
      <c r="D226" s="218" t="s">
        <v>127</v>
      </c>
      <c r="E226" s="41"/>
      <c r="F226" s="219" t="s">
        <v>451</v>
      </c>
      <c r="G226" s="41"/>
      <c r="H226" s="41"/>
      <c r="I226" s="220"/>
      <c r="J226" s="41"/>
      <c r="K226" s="41"/>
      <c r="L226" s="45"/>
      <c r="M226" s="221"/>
      <c r="N226" s="222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127</v>
      </c>
      <c r="AU226" s="18" t="s">
        <v>81</v>
      </c>
    </row>
    <row r="227" s="13" customFormat="1">
      <c r="A227" s="13"/>
      <c r="B227" s="223"/>
      <c r="C227" s="224"/>
      <c r="D227" s="225" t="s">
        <v>175</v>
      </c>
      <c r="E227" s="226" t="s">
        <v>19</v>
      </c>
      <c r="F227" s="227" t="s">
        <v>452</v>
      </c>
      <c r="G227" s="224"/>
      <c r="H227" s="228">
        <v>6198</v>
      </c>
      <c r="I227" s="229"/>
      <c r="J227" s="224"/>
      <c r="K227" s="224"/>
      <c r="L227" s="230"/>
      <c r="M227" s="231"/>
      <c r="N227" s="232"/>
      <c r="O227" s="232"/>
      <c r="P227" s="232"/>
      <c r="Q227" s="232"/>
      <c r="R227" s="232"/>
      <c r="S227" s="232"/>
      <c r="T227" s="23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4" t="s">
        <v>175</v>
      </c>
      <c r="AU227" s="234" t="s">
        <v>81</v>
      </c>
      <c r="AV227" s="13" t="s">
        <v>81</v>
      </c>
      <c r="AW227" s="13" t="s">
        <v>33</v>
      </c>
      <c r="AX227" s="13" t="s">
        <v>79</v>
      </c>
      <c r="AY227" s="234" t="s">
        <v>118</v>
      </c>
    </row>
    <row r="228" s="2" customFormat="1" ht="37.8" customHeight="1">
      <c r="A228" s="39"/>
      <c r="B228" s="40"/>
      <c r="C228" s="205" t="s">
        <v>453</v>
      </c>
      <c r="D228" s="205" t="s">
        <v>120</v>
      </c>
      <c r="E228" s="206" t="s">
        <v>454</v>
      </c>
      <c r="F228" s="207" t="s">
        <v>455</v>
      </c>
      <c r="G228" s="208" t="s">
        <v>184</v>
      </c>
      <c r="H228" s="209">
        <v>188</v>
      </c>
      <c r="I228" s="210"/>
      <c r="J228" s="211">
        <f>ROUND(I228*H228,2)</f>
        <v>0</v>
      </c>
      <c r="K228" s="207" t="s">
        <v>124</v>
      </c>
      <c r="L228" s="45"/>
      <c r="M228" s="212" t="s">
        <v>19</v>
      </c>
      <c r="N228" s="213" t="s">
        <v>42</v>
      </c>
      <c r="O228" s="85"/>
      <c r="P228" s="214">
        <f>O228*H228</f>
        <v>0</v>
      </c>
      <c r="Q228" s="214">
        <v>0</v>
      </c>
      <c r="R228" s="214">
        <f>Q228*H228</f>
        <v>0</v>
      </c>
      <c r="S228" s="214">
        <v>0</v>
      </c>
      <c r="T228" s="215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6" t="s">
        <v>125</v>
      </c>
      <c r="AT228" s="216" t="s">
        <v>120</v>
      </c>
      <c r="AU228" s="216" t="s">
        <v>81</v>
      </c>
      <c r="AY228" s="18" t="s">
        <v>118</v>
      </c>
      <c r="BE228" s="217">
        <f>IF(N228="základní",J228,0)</f>
        <v>0</v>
      </c>
      <c r="BF228" s="217">
        <f>IF(N228="snížená",J228,0)</f>
        <v>0</v>
      </c>
      <c r="BG228" s="217">
        <f>IF(N228="zákl. přenesená",J228,0)</f>
        <v>0</v>
      </c>
      <c r="BH228" s="217">
        <f>IF(N228="sníž. přenesená",J228,0)</f>
        <v>0</v>
      </c>
      <c r="BI228" s="217">
        <f>IF(N228="nulová",J228,0)</f>
        <v>0</v>
      </c>
      <c r="BJ228" s="18" t="s">
        <v>79</v>
      </c>
      <c r="BK228" s="217">
        <f>ROUND(I228*H228,2)</f>
        <v>0</v>
      </c>
      <c r="BL228" s="18" t="s">
        <v>125</v>
      </c>
      <c r="BM228" s="216" t="s">
        <v>456</v>
      </c>
    </row>
    <row r="229" s="2" customFormat="1">
      <c r="A229" s="39"/>
      <c r="B229" s="40"/>
      <c r="C229" s="41"/>
      <c r="D229" s="218" t="s">
        <v>127</v>
      </c>
      <c r="E229" s="41"/>
      <c r="F229" s="219" t="s">
        <v>457</v>
      </c>
      <c r="G229" s="41"/>
      <c r="H229" s="41"/>
      <c r="I229" s="220"/>
      <c r="J229" s="41"/>
      <c r="K229" s="41"/>
      <c r="L229" s="45"/>
      <c r="M229" s="221"/>
      <c r="N229" s="222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127</v>
      </c>
      <c r="AU229" s="18" t="s">
        <v>81</v>
      </c>
    </row>
    <row r="230" s="2" customFormat="1" ht="37.8" customHeight="1">
      <c r="A230" s="39"/>
      <c r="B230" s="40"/>
      <c r="C230" s="205" t="s">
        <v>458</v>
      </c>
      <c r="D230" s="205" t="s">
        <v>120</v>
      </c>
      <c r="E230" s="206" t="s">
        <v>459</v>
      </c>
      <c r="F230" s="207" t="s">
        <v>449</v>
      </c>
      <c r="G230" s="208" t="s">
        <v>184</v>
      </c>
      <c r="H230" s="209">
        <v>5640</v>
      </c>
      <c r="I230" s="210"/>
      <c r="J230" s="211">
        <f>ROUND(I230*H230,2)</f>
        <v>0</v>
      </c>
      <c r="K230" s="207" t="s">
        <v>124</v>
      </c>
      <c r="L230" s="45"/>
      <c r="M230" s="212" t="s">
        <v>19</v>
      </c>
      <c r="N230" s="213" t="s">
        <v>42</v>
      </c>
      <c r="O230" s="85"/>
      <c r="P230" s="214">
        <f>O230*H230</f>
        <v>0</v>
      </c>
      <c r="Q230" s="214">
        <v>0</v>
      </c>
      <c r="R230" s="214">
        <f>Q230*H230</f>
        <v>0</v>
      </c>
      <c r="S230" s="214">
        <v>0</v>
      </c>
      <c r="T230" s="21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16" t="s">
        <v>125</v>
      </c>
      <c r="AT230" s="216" t="s">
        <v>120</v>
      </c>
      <c r="AU230" s="216" t="s">
        <v>81</v>
      </c>
      <c r="AY230" s="18" t="s">
        <v>118</v>
      </c>
      <c r="BE230" s="217">
        <f>IF(N230="základní",J230,0)</f>
        <v>0</v>
      </c>
      <c r="BF230" s="217">
        <f>IF(N230="snížená",J230,0)</f>
        <v>0</v>
      </c>
      <c r="BG230" s="217">
        <f>IF(N230="zákl. přenesená",J230,0)</f>
        <v>0</v>
      </c>
      <c r="BH230" s="217">
        <f>IF(N230="sníž. přenesená",J230,0)</f>
        <v>0</v>
      </c>
      <c r="BI230" s="217">
        <f>IF(N230="nulová",J230,0)</f>
        <v>0</v>
      </c>
      <c r="BJ230" s="18" t="s">
        <v>79</v>
      </c>
      <c r="BK230" s="217">
        <f>ROUND(I230*H230,2)</f>
        <v>0</v>
      </c>
      <c r="BL230" s="18" t="s">
        <v>125</v>
      </c>
      <c r="BM230" s="216" t="s">
        <v>460</v>
      </c>
    </row>
    <row r="231" s="2" customFormat="1">
      <c r="A231" s="39"/>
      <c r="B231" s="40"/>
      <c r="C231" s="41"/>
      <c r="D231" s="218" t="s">
        <v>127</v>
      </c>
      <c r="E231" s="41"/>
      <c r="F231" s="219" t="s">
        <v>461</v>
      </c>
      <c r="G231" s="41"/>
      <c r="H231" s="41"/>
      <c r="I231" s="220"/>
      <c r="J231" s="41"/>
      <c r="K231" s="41"/>
      <c r="L231" s="45"/>
      <c r="M231" s="221"/>
      <c r="N231" s="222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127</v>
      </c>
      <c r="AU231" s="18" t="s">
        <v>81</v>
      </c>
    </row>
    <row r="232" s="13" customFormat="1">
      <c r="A232" s="13"/>
      <c r="B232" s="223"/>
      <c r="C232" s="224"/>
      <c r="D232" s="225" t="s">
        <v>175</v>
      </c>
      <c r="E232" s="226" t="s">
        <v>19</v>
      </c>
      <c r="F232" s="227" t="s">
        <v>462</v>
      </c>
      <c r="G232" s="224"/>
      <c r="H232" s="228">
        <v>5640</v>
      </c>
      <c r="I232" s="229"/>
      <c r="J232" s="224"/>
      <c r="K232" s="224"/>
      <c r="L232" s="230"/>
      <c r="M232" s="231"/>
      <c r="N232" s="232"/>
      <c r="O232" s="232"/>
      <c r="P232" s="232"/>
      <c r="Q232" s="232"/>
      <c r="R232" s="232"/>
      <c r="S232" s="232"/>
      <c r="T232" s="23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4" t="s">
        <v>175</v>
      </c>
      <c r="AU232" s="234" t="s">
        <v>81</v>
      </c>
      <c r="AV232" s="13" t="s">
        <v>81</v>
      </c>
      <c r="AW232" s="13" t="s">
        <v>33</v>
      </c>
      <c r="AX232" s="13" t="s">
        <v>79</v>
      </c>
      <c r="AY232" s="234" t="s">
        <v>118</v>
      </c>
    </row>
    <row r="233" s="2" customFormat="1" ht="24.15" customHeight="1">
      <c r="A233" s="39"/>
      <c r="B233" s="40"/>
      <c r="C233" s="205" t="s">
        <v>463</v>
      </c>
      <c r="D233" s="205" t="s">
        <v>120</v>
      </c>
      <c r="E233" s="206" t="s">
        <v>464</v>
      </c>
      <c r="F233" s="207" t="s">
        <v>465</v>
      </c>
      <c r="G233" s="208" t="s">
        <v>184</v>
      </c>
      <c r="H233" s="209">
        <v>206.59999999999999</v>
      </c>
      <c r="I233" s="210"/>
      <c r="J233" s="211">
        <f>ROUND(I233*H233,2)</f>
        <v>0</v>
      </c>
      <c r="K233" s="207" t="s">
        <v>124</v>
      </c>
      <c r="L233" s="45"/>
      <c r="M233" s="212" t="s">
        <v>19</v>
      </c>
      <c r="N233" s="213" t="s">
        <v>42</v>
      </c>
      <c r="O233" s="85"/>
      <c r="P233" s="214">
        <f>O233*H233</f>
        <v>0</v>
      </c>
      <c r="Q233" s="214">
        <v>0</v>
      </c>
      <c r="R233" s="214">
        <f>Q233*H233</f>
        <v>0</v>
      </c>
      <c r="S233" s="214">
        <v>0</v>
      </c>
      <c r="T233" s="215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16" t="s">
        <v>125</v>
      </c>
      <c r="AT233" s="216" t="s">
        <v>120</v>
      </c>
      <c r="AU233" s="216" t="s">
        <v>81</v>
      </c>
      <c r="AY233" s="18" t="s">
        <v>118</v>
      </c>
      <c r="BE233" s="217">
        <f>IF(N233="základní",J233,0)</f>
        <v>0</v>
      </c>
      <c r="BF233" s="217">
        <f>IF(N233="snížená",J233,0)</f>
        <v>0</v>
      </c>
      <c r="BG233" s="217">
        <f>IF(N233="zákl. přenesená",J233,0)</f>
        <v>0</v>
      </c>
      <c r="BH233" s="217">
        <f>IF(N233="sníž. přenesená",J233,0)</f>
        <v>0</v>
      </c>
      <c r="BI233" s="217">
        <f>IF(N233="nulová",J233,0)</f>
        <v>0</v>
      </c>
      <c r="BJ233" s="18" t="s">
        <v>79</v>
      </c>
      <c r="BK233" s="217">
        <f>ROUND(I233*H233,2)</f>
        <v>0</v>
      </c>
      <c r="BL233" s="18" t="s">
        <v>125</v>
      </c>
      <c r="BM233" s="216" t="s">
        <v>466</v>
      </c>
    </row>
    <row r="234" s="2" customFormat="1">
      <c r="A234" s="39"/>
      <c r="B234" s="40"/>
      <c r="C234" s="41"/>
      <c r="D234" s="218" t="s">
        <v>127</v>
      </c>
      <c r="E234" s="41"/>
      <c r="F234" s="219" t="s">
        <v>467</v>
      </c>
      <c r="G234" s="41"/>
      <c r="H234" s="41"/>
      <c r="I234" s="220"/>
      <c r="J234" s="41"/>
      <c r="K234" s="41"/>
      <c r="L234" s="45"/>
      <c r="M234" s="221"/>
      <c r="N234" s="222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127</v>
      </c>
      <c r="AU234" s="18" t="s">
        <v>81</v>
      </c>
    </row>
    <row r="235" s="2" customFormat="1" ht="24.15" customHeight="1">
      <c r="A235" s="39"/>
      <c r="B235" s="40"/>
      <c r="C235" s="205" t="s">
        <v>468</v>
      </c>
      <c r="D235" s="205" t="s">
        <v>120</v>
      </c>
      <c r="E235" s="206" t="s">
        <v>469</v>
      </c>
      <c r="F235" s="207" t="s">
        <v>470</v>
      </c>
      <c r="G235" s="208" t="s">
        <v>184</v>
      </c>
      <c r="H235" s="209">
        <v>188</v>
      </c>
      <c r="I235" s="210"/>
      <c r="J235" s="211">
        <f>ROUND(I235*H235,2)</f>
        <v>0</v>
      </c>
      <c r="K235" s="207" t="s">
        <v>124</v>
      </c>
      <c r="L235" s="45"/>
      <c r="M235" s="212" t="s">
        <v>19</v>
      </c>
      <c r="N235" s="213" t="s">
        <v>42</v>
      </c>
      <c r="O235" s="85"/>
      <c r="P235" s="214">
        <f>O235*H235</f>
        <v>0</v>
      </c>
      <c r="Q235" s="214">
        <v>0</v>
      </c>
      <c r="R235" s="214">
        <f>Q235*H235</f>
        <v>0</v>
      </c>
      <c r="S235" s="214">
        <v>0</v>
      </c>
      <c r="T235" s="21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6" t="s">
        <v>125</v>
      </c>
      <c r="AT235" s="216" t="s">
        <v>120</v>
      </c>
      <c r="AU235" s="216" t="s">
        <v>81</v>
      </c>
      <c r="AY235" s="18" t="s">
        <v>118</v>
      </c>
      <c r="BE235" s="217">
        <f>IF(N235="základní",J235,0)</f>
        <v>0</v>
      </c>
      <c r="BF235" s="217">
        <f>IF(N235="snížená",J235,0)</f>
        <v>0</v>
      </c>
      <c r="BG235" s="217">
        <f>IF(N235="zákl. přenesená",J235,0)</f>
        <v>0</v>
      </c>
      <c r="BH235" s="217">
        <f>IF(N235="sníž. přenesená",J235,0)</f>
        <v>0</v>
      </c>
      <c r="BI235" s="217">
        <f>IF(N235="nulová",J235,0)</f>
        <v>0</v>
      </c>
      <c r="BJ235" s="18" t="s">
        <v>79</v>
      </c>
      <c r="BK235" s="217">
        <f>ROUND(I235*H235,2)</f>
        <v>0</v>
      </c>
      <c r="BL235" s="18" t="s">
        <v>125</v>
      </c>
      <c r="BM235" s="216" t="s">
        <v>471</v>
      </c>
    </row>
    <row r="236" s="2" customFormat="1">
      <c r="A236" s="39"/>
      <c r="B236" s="40"/>
      <c r="C236" s="41"/>
      <c r="D236" s="218" t="s">
        <v>127</v>
      </c>
      <c r="E236" s="41"/>
      <c r="F236" s="219" t="s">
        <v>472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127</v>
      </c>
      <c r="AU236" s="18" t="s">
        <v>81</v>
      </c>
    </row>
    <row r="237" s="2" customFormat="1" ht="44.25" customHeight="1">
      <c r="A237" s="39"/>
      <c r="B237" s="40"/>
      <c r="C237" s="205" t="s">
        <v>473</v>
      </c>
      <c r="D237" s="205" t="s">
        <v>120</v>
      </c>
      <c r="E237" s="206" t="s">
        <v>474</v>
      </c>
      <c r="F237" s="207" t="s">
        <v>183</v>
      </c>
      <c r="G237" s="208" t="s">
        <v>184</v>
      </c>
      <c r="H237" s="209">
        <v>206.59999999999999</v>
      </c>
      <c r="I237" s="210"/>
      <c r="J237" s="211">
        <f>ROUND(I237*H237,2)</f>
        <v>0</v>
      </c>
      <c r="K237" s="207" t="s">
        <v>124</v>
      </c>
      <c r="L237" s="45"/>
      <c r="M237" s="212" t="s">
        <v>19</v>
      </c>
      <c r="N237" s="213" t="s">
        <v>42</v>
      </c>
      <c r="O237" s="85"/>
      <c r="P237" s="214">
        <f>O237*H237</f>
        <v>0</v>
      </c>
      <c r="Q237" s="214">
        <v>0</v>
      </c>
      <c r="R237" s="214">
        <f>Q237*H237</f>
        <v>0</v>
      </c>
      <c r="S237" s="214">
        <v>0</v>
      </c>
      <c r="T237" s="215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16" t="s">
        <v>125</v>
      </c>
      <c r="AT237" s="216" t="s">
        <v>120</v>
      </c>
      <c r="AU237" s="216" t="s">
        <v>81</v>
      </c>
      <c r="AY237" s="18" t="s">
        <v>118</v>
      </c>
      <c r="BE237" s="217">
        <f>IF(N237="základní",J237,0)</f>
        <v>0</v>
      </c>
      <c r="BF237" s="217">
        <f>IF(N237="snížená",J237,0)</f>
        <v>0</v>
      </c>
      <c r="BG237" s="217">
        <f>IF(N237="zákl. přenesená",J237,0)</f>
        <v>0</v>
      </c>
      <c r="BH237" s="217">
        <f>IF(N237="sníž. přenesená",J237,0)</f>
        <v>0</v>
      </c>
      <c r="BI237" s="217">
        <f>IF(N237="nulová",J237,0)</f>
        <v>0</v>
      </c>
      <c r="BJ237" s="18" t="s">
        <v>79</v>
      </c>
      <c r="BK237" s="217">
        <f>ROUND(I237*H237,2)</f>
        <v>0</v>
      </c>
      <c r="BL237" s="18" t="s">
        <v>125</v>
      </c>
      <c r="BM237" s="216" t="s">
        <v>475</v>
      </c>
    </row>
    <row r="238" s="2" customFormat="1">
      <c r="A238" s="39"/>
      <c r="B238" s="40"/>
      <c r="C238" s="41"/>
      <c r="D238" s="218" t="s">
        <v>127</v>
      </c>
      <c r="E238" s="41"/>
      <c r="F238" s="219" t="s">
        <v>476</v>
      </c>
      <c r="G238" s="41"/>
      <c r="H238" s="41"/>
      <c r="I238" s="220"/>
      <c r="J238" s="41"/>
      <c r="K238" s="41"/>
      <c r="L238" s="45"/>
      <c r="M238" s="221"/>
      <c r="N238" s="222"/>
      <c r="O238" s="85"/>
      <c r="P238" s="85"/>
      <c r="Q238" s="85"/>
      <c r="R238" s="85"/>
      <c r="S238" s="85"/>
      <c r="T238" s="86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127</v>
      </c>
      <c r="AU238" s="18" t="s">
        <v>81</v>
      </c>
    </row>
    <row r="239" s="2" customFormat="1" ht="44.25" customHeight="1">
      <c r="A239" s="39"/>
      <c r="B239" s="40"/>
      <c r="C239" s="205" t="s">
        <v>477</v>
      </c>
      <c r="D239" s="205" t="s">
        <v>120</v>
      </c>
      <c r="E239" s="206" t="s">
        <v>478</v>
      </c>
      <c r="F239" s="207" t="s">
        <v>479</v>
      </c>
      <c r="G239" s="208" t="s">
        <v>184</v>
      </c>
      <c r="H239" s="209">
        <v>188</v>
      </c>
      <c r="I239" s="210"/>
      <c r="J239" s="211">
        <f>ROUND(I239*H239,2)</f>
        <v>0</v>
      </c>
      <c r="K239" s="207" t="s">
        <v>124</v>
      </c>
      <c r="L239" s="45"/>
      <c r="M239" s="212" t="s">
        <v>19</v>
      </c>
      <c r="N239" s="213" t="s">
        <v>42</v>
      </c>
      <c r="O239" s="85"/>
      <c r="P239" s="214">
        <f>O239*H239</f>
        <v>0</v>
      </c>
      <c r="Q239" s="214">
        <v>0</v>
      </c>
      <c r="R239" s="214">
        <f>Q239*H239</f>
        <v>0</v>
      </c>
      <c r="S239" s="214">
        <v>0</v>
      </c>
      <c r="T239" s="215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16" t="s">
        <v>125</v>
      </c>
      <c r="AT239" s="216" t="s">
        <v>120</v>
      </c>
      <c r="AU239" s="216" t="s">
        <v>81</v>
      </c>
      <c r="AY239" s="18" t="s">
        <v>118</v>
      </c>
      <c r="BE239" s="217">
        <f>IF(N239="základní",J239,0)</f>
        <v>0</v>
      </c>
      <c r="BF239" s="217">
        <f>IF(N239="snížená",J239,0)</f>
        <v>0</v>
      </c>
      <c r="BG239" s="217">
        <f>IF(N239="zákl. přenesená",J239,0)</f>
        <v>0</v>
      </c>
      <c r="BH239" s="217">
        <f>IF(N239="sníž. přenesená",J239,0)</f>
        <v>0</v>
      </c>
      <c r="BI239" s="217">
        <f>IF(N239="nulová",J239,0)</f>
        <v>0</v>
      </c>
      <c r="BJ239" s="18" t="s">
        <v>79</v>
      </c>
      <c r="BK239" s="217">
        <f>ROUND(I239*H239,2)</f>
        <v>0</v>
      </c>
      <c r="BL239" s="18" t="s">
        <v>125</v>
      </c>
      <c r="BM239" s="216" t="s">
        <v>480</v>
      </c>
    </row>
    <row r="240" s="2" customFormat="1">
      <c r="A240" s="39"/>
      <c r="B240" s="40"/>
      <c r="C240" s="41"/>
      <c r="D240" s="218" t="s">
        <v>127</v>
      </c>
      <c r="E240" s="41"/>
      <c r="F240" s="219" t="s">
        <v>481</v>
      </c>
      <c r="G240" s="41"/>
      <c r="H240" s="41"/>
      <c r="I240" s="220"/>
      <c r="J240" s="41"/>
      <c r="K240" s="41"/>
      <c r="L240" s="45"/>
      <c r="M240" s="221"/>
      <c r="N240" s="222"/>
      <c r="O240" s="85"/>
      <c r="P240" s="85"/>
      <c r="Q240" s="85"/>
      <c r="R240" s="85"/>
      <c r="S240" s="85"/>
      <c r="T240" s="86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127</v>
      </c>
      <c r="AU240" s="18" t="s">
        <v>81</v>
      </c>
    </row>
    <row r="241" s="12" customFormat="1" ht="22.8" customHeight="1">
      <c r="A241" s="12"/>
      <c r="B241" s="189"/>
      <c r="C241" s="190"/>
      <c r="D241" s="191" t="s">
        <v>70</v>
      </c>
      <c r="E241" s="203" t="s">
        <v>482</v>
      </c>
      <c r="F241" s="203" t="s">
        <v>483</v>
      </c>
      <c r="G241" s="190"/>
      <c r="H241" s="190"/>
      <c r="I241" s="193"/>
      <c r="J241" s="204">
        <f>BK241</f>
        <v>0</v>
      </c>
      <c r="K241" s="190"/>
      <c r="L241" s="195"/>
      <c r="M241" s="196"/>
      <c r="N241" s="197"/>
      <c r="O241" s="197"/>
      <c r="P241" s="198">
        <f>SUM(P242:P246)</f>
        <v>0</v>
      </c>
      <c r="Q241" s="197"/>
      <c r="R241" s="198">
        <f>SUM(R242:R246)</f>
        <v>0</v>
      </c>
      <c r="S241" s="197"/>
      <c r="T241" s="199">
        <f>SUM(T242:T246)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0" t="s">
        <v>79</v>
      </c>
      <c r="AT241" s="201" t="s">
        <v>70</v>
      </c>
      <c r="AU241" s="201" t="s">
        <v>79</v>
      </c>
      <c r="AY241" s="200" t="s">
        <v>118</v>
      </c>
      <c r="BK241" s="202">
        <f>SUM(BK242:BK246)</f>
        <v>0</v>
      </c>
    </row>
    <row r="242" s="2" customFormat="1" ht="37.8" customHeight="1">
      <c r="A242" s="39"/>
      <c r="B242" s="40"/>
      <c r="C242" s="205" t="s">
        <v>484</v>
      </c>
      <c r="D242" s="205" t="s">
        <v>120</v>
      </c>
      <c r="E242" s="206" t="s">
        <v>485</v>
      </c>
      <c r="F242" s="207" t="s">
        <v>486</v>
      </c>
      <c r="G242" s="208" t="s">
        <v>184</v>
      </c>
      <c r="H242" s="209">
        <v>776.63199999999995</v>
      </c>
      <c r="I242" s="210"/>
      <c r="J242" s="211">
        <f>ROUND(I242*H242,2)</f>
        <v>0</v>
      </c>
      <c r="K242" s="207" t="s">
        <v>124</v>
      </c>
      <c r="L242" s="45"/>
      <c r="M242" s="212" t="s">
        <v>19</v>
      </c>
      <c r="N242" s="213" t="s">
        <v>42</v>
      </c>
      <c r="O242" s="85"/>
      <c r="P242" s="214">
        <f>O242*H242</f>
        <v>0</v>
      </c>
      <c r="Q242" s="214">
        <v>0</v>
      </c>
      <c r="R242" s="214">
        <f>Q242*H242</f>
        <v>0</v>
      </c>
      <c r="S242" s="214">
        <v>0</v>
      </c>
      <c r="T242" s="215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6" t="s">
        <v>125</v>
      </c>
      <c r="AT242" s="216" t="s">
        <v>120</v>
      </c>
      <c r="AU242" s="216" t="s">
        <v>81</v>
      </c>
      <c r="AY242" s="18" t="s">
        <v>118</v>
      </c>
      <c r="BE242" s="217">
        <f>IF(N242="základní",J242,0)</f>
        <v>0</v>
      </c>
      <c r="BF242" s="217">
        <f>IF(N242="snížená",J242,0)</f>
        <v>0</v>
      </c>
      <c r="BG242" s="217">
        <f>IF(N242="zákl. přenesená",J242,0)</f>
        <v>0</v>
      </c>
      <c r="BH242" s="217">
        <f>IF(N242="sníž. přenesená",J242,0)</f>
        <v>0</v>
      </c>
      <c r="BI242" s="217">
        <f>IF(N242="nulová",J242,0)</f>
        <v>0</v>
      </c>
      <c r="BJ242" s="18" t="s">
        <v>79</v>
      </c>
      <c r="BK242" s="217">
        <f>ROUND(I242*H242,2)</f>
        <v>0</v>
      </c>
      <c r="BL242" s="18" t="s">
        <v>125</v>
      </c>
      <c r="BM242" s="216" t="s">
        <v>487</v>
      </c>
    </row>
    <row r="243" s="2" customFormat="1">
      <c r="A243" s="39"/>
      <c r="B243" s="40"/>
      <c r="C243" s="41"/>
      <c r="D243" s="218" t="s">
        <v>127</v>
      </c>
      <c r="E243" s="41"/>
      <c r="F243" s="219" t="s">
        <v>488</v>
      </c>
      <c r="G243" s="41"/>
      <c r="H243" s="41"/>
      <c r="I243" s="220"/>
      <c r="J243" s="41"/>
      <c r="K243" s="41"/>
      <c r="L243" s="45"/>
      <c r="M243" s="221"/>
      <c r="N243" s="222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127</v>
      </c>
      <c r="AU243" s="18" t="s">
        <v>81</v>
      </c>
    </row>
    <row r="244" s="2" customFormat="1" ht="44.25" customHeight="1">
      <c r="A244" s="39"/>
      <c r="B244" s="40"/>
      <c r="C244" s="205" t="s">
        <v>489</v>
      </c>
      <c r="D244" s="205" t="s">
        <v>120</v>
      </c>
      <c r="E244" s="206" t="s">
        <v>490</v>
      </c>
      <c r="F244" s="207" t="s">
        <v>491</v>
      </c>
      <c r="G244" s="208" t="s">
        <v>184</v>
      </c>
      <c r="H244" s="209">
        <v>3883.1550000000002</v>
      </c>
      <c r="I244" s="210"/>
      <c r="J244" s="211">
        <f>ROUND(I244*H244,2)</f>
        <v>0</v>
      </c>
      <c r="K244" s="207" t="s">
        <v>124</v>
      </c>
      <c r="L244" s="45"/>
      <c r="M244" s="212" t="s">
        <v>19</v>
      </c>
      <c r="N244" s="213" t="s">
        <v>42</v>
      </c>
      <c r="O244" s="85"/>
      <c r="P244" s="214">
        <f>O244*H244</f>
        <v>0</v>
      </c>
      <c r="Q244" s="214">
        <v>0</v>
      </c>
      <c r="R244" s="214">
        <f>Q244*H244</f>
        <v>0</v>
      </c>
      <c r="S244" s="214">
        <v>0</v>
      </c>
      <c r="T244" s="215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6" t="s">
        <v>125</v>
      </c>
      <c r="AT244" s="216" t="s">
        <v>120</v>
      </c>
      <c r="AU244" s="216" t="s">
        <v>81</v>
      </c>
      <c r="AY244" s="18" t="s">
        <v>118</v>
      </c>
      <c r="BE244" s="217">
        <f>IF(N244="základní",J244,0)</f>
        <v>0</v>
      </c>
      <c r="BF244" s="217">
        <f>IF(N244="snížená",J244,0)</f>
        <v>0</v>
      </c>
      <c r="BG244" s="217">
        <f>IF(N244="zákl. přenesená",J244,0)</f>
        <v>0</v>
      </c>
      <c r="BH244" s="217">
        <f>IF(N244="sníž. přenesená",J244,0)</f>
        <v>0</v>
      </c>
      <c r="BI244" s="217">
        <f>IF(N244="nulová",J244,0)</f>
        <v>0</v>
      </c>
      <c r="BJ244" s="18" t="s">
        <v>79</v>
      </c>
      <c r="BK244" s="217">
        <f>ROUND(I244*H244,2)</f>
        <v>0</v>
      </c>
      <c r="BL244" s="18" t="s">
        <v>125</v>
      </c>
      <c r="BM244" s="216" t="s">
        <v>492</v>
      </c>
    </row>
    <row r="245" s="2" customFormat="1">
      <c r="A245" s="39"/>
      <c r="B245" s="40"/>
      <c r="C245" s="41"/>
      <c r="D245" s="218" t="s">
        <v>127</v>
      </c>
      <c r="E245" s="41"/>
      <c r="F245" s="219" t="s">
        <v>493</v>
      </c>
      <c r="G245" s="41"/>
      <c r="H245" s="41"/>
      <c r="I245" s="220"/>
      <c r="J245" s="41"/>
      <c r="K245" s="41"/>
      <c r="L245" s="45"/>
      <c r="M245" s="221"/>
      <c r="N245" s="222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127</v>
      </c>
      <c r="AU245" s="18" t="s">
        <v>81</v>
      </c>
    </row>
    <row r="246" s="13" customFormat="1">
      <c r="A246" s="13"/>
      <c r="B246" s="223"/>
      <c r="C246" s="224"/>
      <c r="D246" s="225" t="s">
        <v>175</v>
      </c>
      <c r="E246" s="226" t="s">
        <v>19</v>
      </c>
      <c r="F246" s="227" t="s">
        <v>494</v>
      </c>
      <c r="G246" s="224"/>
      <c r="H246" s="228">
        <v>3883.1550000000002</v>
      </c>
      <c r="I246" s="229"/>
      <c r="J246" s="224"/>
      <c r="K246" s="224"/>
      <c r="L246" s="230"/>
      <c r="M246" s="231"/>
      <c r="N246" s="232"/>
      <c r="O246" s="232"/>
      <c r="P246" s="232"/>
      <c r="Q246" s="232"/>
      <c r="R246" s="232"/>
      <c r="S246" s="232"/>
      <c r="T246" s="23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4" t="s">
        <v>175</v>
      </c>
      <c r="AU246" s="234" t="s">
        <v>81</v>
      </c>
      <c r="AV246" s="13" t="s">
        <v>81</v>
      </c>
      <c r="AW246" s="13" t="s">
        <v>33</v>
      </c>
      <c r="AX246" s="13" t="s">
        <v>79</v>
      </c>
      <c r="AY246" s="234" t="s">
        <v>118</v>
      </c>
    </row>
    <row r="247" s="12" customFormat="1" ht="25.92" customHeight="1">
      <c r="A247" s="12"/>
      <c r="B247" s="189"/>
      <c r="C247" s="190"/>
      <c r="D247" s="191" t="s">
        <v>70</v>
      </c>
      <c r="E247" s="192" t="s">
        <v>495</v>
      </c>
      <c r="F247" s="192" t="s">
        <v>496</v>
      </c>
      <c r="G247" s="190"/>
      <c r="H247" s="190"/>
      <c r="I247" s="193"/>
      <c r="J247" s="194">
        <f>BK247</f>
        <v>0</v>
      </c>
      <c r="K247" s="190"/>
      <c r="L247" s="195"/>
      <c r="M247" s="196"/>
      <c r="N247" s="197"/>
      <c r="O247" s="197"/>
      <c r="P247" s="198">
        <f>P248</f>
        <v>0</v>
      </c>
      <c r="Q247" s="197"/>
      <c r="R247" s="198">
        <f>R248</f>
        <v>0</v>
      </c>
      <c r="S247" s="197"/>
      <c r="T247" s="199">
        <f>T248</f>
        <v>0.192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0" t="s">
        <v>81</v>
      </c>
      <c r="AT247" s="201" t="s">
        <v>70</v>
      </c>
      <c r="AU247" s="201" t="s">
        <v>71</v>
      </c>
      <c r="AY247" s="200" t="s">
        <v>118</v>
      </c>
      <c r="BK247" s="202">
        <f>BK248</f>
        <v>0</v>
      </c>
    </row>
    <row r="248" s="12" customFormat="1" ht="22.8" customHeight="1">
      <c r="A248" s="12"/>
      <c r="B248" s="189"/>
      <c r="C248" s="190"/>
      <c r="D248" s="191" t="s">
        <v>70</v>
      </c>
      <c r="E248" s="203" t="s">
        <v>497</v>
      </c>
      <c r="F248" s="203" t="s">
        <v>498</v>
      </c>
      <c r="G248" s="190"/>
      <c r="H248" s="190"/>
      <c r="I248" s="193"/>
      <c r="J248" s="204">
        <f>BK248</f>
        <v>0</v>
      </c>
      <c r="K248" s="190"/>
      <c r="L248" s="195"/>
      <c r="M248" s="196"/>
      <c r="N248" s="197"/>
      <c r="O248" s="197"/>
      <c r="P248" s="198">
        <f>SUM(P249:P250)</f>
        <v>0</v>
      </c>
      <c r="Q248" s="197"/>
      <c r="R248" s="198">
        <f>SUM(R249:R250)</f>
        <v>0</v>
      </c>
      <c r="S248" s="197"/>
      <c r="T248" s="199">
        <f>SUM(T249:T250)</f>
        <v>0.192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0" t="s">
        <v>81</v>
      </c>
      <c r="AT248" s="201" t="s">
        <v>70</v>
      </c>
      <c r="AU248" s="201" t="s">
        <v>79</v>
      </c>
      <c r="AY248" s="200" t="s">
        <v>118</v>
      </c>
      <c r="BK248" s="202">
        <f>SUM(BK249:BK250)</f>
        <v>0</v>
      </c>
    </row>
    <row r="249" s="2" customFormat="1" ht="24.15" customHeight="1">
      <c r="A249" s="39"/>
      <c r="B249" s="40"/>
      <c r="C249" s="205" t="s">
        <v>499</v>
      </c>
      <c r="D249" s="205" t="s">
        <v>120</v>
      </c>
      <c r="E249" s="206" t="s">
        <v>500</v>
      </c>
      <c r="F249" s="207" t="s">
        <v>501</v>
      </c>
      <c r="G249" s="208" t="s">
        <v>140</v>
      </c>
      <c r="H249" s="209">
        <v>12</v>
      </c>
      <c r="I249" s="210"/>
      <c r="J249" s="211">
        <f>ROUND(I249*H249,2)</f>
        <v>0</v>
      </c>
      <c r="K249" s="207" t="s">
        <v>124</v>
      </c>
      <c r="L249" s="45"/>
      <c r="M249" s="212" t="s">
        <v>19</v>
      </c>
      <c r="N249" s="213" t="s">
        <v>42</v>
      </c>
      <c r="O249" s="85"/>
      <c r="P249" s="214">
        <f>O249*H249</f>
        <v>0</v>
      </c>
      <c r="Q249" s="214">
        <v>0</v>
      </c>
      <c r="R249" s="214">
        <f>Q249*H249</f>
        <v>0</v>
      </c>
      <c r="S249" s="214">
        <v>0.016</v>
      </c>
      <c r="T249" s="215">
        <f>S249*H249</f>
        <v>0.192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6" t="s">
        <v>204</v>
      </c>
      <c r="AT249" s="216" t="s">
        <v>120</v>
      </c>
      <c r="AU249" s="216" t="s">
        <v>81</v>
      </c>
      <c r="AY249" s="18" t="s">
        <v>118</v>
      </c>
      <c r="BE249" s="217">
        <f>IF(N249="základní",J249,0)</f>
        <v>0</v>
      </c>
      <c r="BF249" s="217">
        <f>IF(N249="snížená",J249,0)</f>
        <v>0</v>
      </c>
      <c r="BG249" s="217">
        <f>IF(N249="zákl. přenesená",J249,0)</f>
        <v>0</v>
      </c>
      <c r="BH249" s="217">
        <f>IF(N249="sníž. přenesená",J249,0)</f>
        <v>0</v>
      </c>
      <c r="BI249" s="217">
        <f>IF(N249="nulová",J249,0)</f>
        <v>0</v>
      </c>
      <c r="BJ249" s="18" t="s">
        <v>79</v>
      </c>
      <c r="BK249" s="217">
        <f>ROUND(I249*H249,2)</f>
        <v>0</v>
      </c>
      <c r="BL249" s="18" t="s">
        <v>204</v>
      </c>
      <c r="BM249" s="216" t="s">
        <v>502</v>
      </c>
    </row>
    <row r="250" s="2" customFormat="1">
      <c r="A250" s="39"/>
      <c r="B250" s="40"/>
      <c r="C250" s="41"/>
      <c r="D250" s="218" t="s">
        <v>127</v>
      </c>
      <c r="E250" s="41"/>
      <c r="F250" s="219" t="s">
        <v>503</v>
      </c>
      <c r="G250" s="41"/>
      <c r="H250" s="41"/>
      <c r="I250" s="220"/>
      <c r="J250" s="41"/>
      <c r="K250" s="41"/>
      <c r="L250" s="45"/>
      <c r="M250" s="221"/>
      <c r="N250" s="222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127</v>
      </c>
      <c r="AU250" s="18" t="s">
        <v>81</v>
      </c>
    </row>
    <row r="251" s="12" customFormat="1" ht="25.92" customHeight="1">
      <c r="A251" s="12"/>
      <c r="B251" s="189"/>
      <c r="C251" s="190"/>
      <c r="D251" s="191" t="s">
        <v>70</v>
      </c>
      <c r="E251" s="192" t="s">
        <v>220</v>
      </c>
      <c r="F251" s="192" t="s">
        <v>504</v>
      </c>
      <c r="G251" s="190"/>
      <c r="H251" s="190"/>
      <c r="I251" s="193"/>
      <c r="J251" s="194">
        <f>BK251</f>
        <v>0</v>
      </c>
      <c r="K251" s="190"/>
      <c r="L251" s="195"/>
      <c r="M251" s="196"/>
      <c r="N251" s="197"/>
      <c r="O251" s="197"/>
      <c r="P251" s="198">
        <f>P252</f>
        <v>0</v>
      </c>
      <c r="Q251" s="197"/>
      <c r="R251" s="198">
        <f>R252</f>
        <v>52.9848754</v>
      </c>
      <c r="S251" s="197"/>
      <c r="T251" s="199">
        <f>T252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0" t="s">
        <v>133</v>
      </c>
      <c r="AT251" s="201" t="s">
        <v>70</v>
      </c>
      <c r="AU251" s="201" t="s">
        <v>71</v>
      </c>
      <c r="AY251" s="200" t="s">
        <v>118</v>
      </c>
      <c r="BK251" s="202">
        <f>BK252</f>
        <v>0</v>
      </c>
    </row>
    <row r="252" s="12" customFormat="1" ht="22.8" customHeight="1">
      <c r="A252" s="12"/>
      <c r="B252" s="189"/>
      <c r="C252" s="190"/>
      <c r="D252" s="191" t="s">
        <v>70</v>
      </c>
      <c r="E252" s="203" t="s">
        <v>505</v>
      </c>
      <c r="F252" s="203" t="s">
        <v>506</v>
      </c>
      <c r="G252" s="190"/>
      <c r="H252" s="190"/>
      <c r="I252" s="193"/>
      <c r="J252" s="204">
        <f>BK252</f>
        <v>0</v>
      </c>
      <c r="K252" s="190"/>
      <c r="L252" s="195"/>
      <c r="M252" s="196"/>
      <c r="N252" s="197"/>
      <c r="O252" s="197"/>
      <c r="P252" s="198">
        <f>SUM(P253:P286)</f>
        <v>0</v>
      </c>
      <c r="Q252" s="197"/>
      <c r="R252" s="198">
        <f>SUM(R253:R286)</f>
        <v>52.9848754</v>
      </c>
      <c r="S252" s="197"/>
      <c r="T252" s="199">
        <f>SUM(T253:T286)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00" t="s">
        <v>133</v>
      </c>
      <c r="AT252" s="201" t="s">
        <v>70</v>
      </c>
      <c r="AU252" s="201" t="s">
        <v>79</v>
      </c>
      <c r="AY252" s="200" t="s">
        <v>118</v>
      </c>
      <c r="BK252" s="202">
        <f>SUM(BK253:BK286)</f>
        <v>0</v>
      </c>
    </row>
    <row r="253" s="2" customFormat="1" ht="24.15" customHeight="1">
      <c r="A253" s="39"/>
      <c r="B253" s="40"/>
      <c r="C253" s="205" t="s">
        <v>507</v>
      </c>
      <c r="D253" s="205" t="s">
        <v>120</v>
      </c>
      <c r="E253" s="206" t="s">
        <v>508</v>
      </c>
      <c r="F253" s="207" t="s">
        <v>509</v>
      </c>
      <c r="G253" s="208" t="s">
        <v>510</v>
      </c>
      <c r="H253" s="209">
        <v>0.80000000000000004</v>
      </c>
      <c r="I253" s="210"/>
      <c r="J253" s="211">
        <f>ROUND(I253*H253,2)</f>
        <v>0</v>
      </c>
      <c r="K253" s="207" t="s">
        <v>124</v>
      </c>
      <c r="L253" s="45"/>
      <c r="M253" s="212" t="s">
        <v>19</v>
      </c>
      <c r="N253" s="213" t="s">
        <v>42</v>
      </c>
      <c r="O253" s="85"/>
      <c r="P253" s="214">
        <f>O253*H253</f>
        <v>0</v>
      </c>
      <c r="Q253" s="214">
        <v>0</v>
      </c>
      <c r="R253" s="214">
        <f>Q253*H253</f>
        <v>0</v>
      </c>
      <c r="S253" s="214">
        <v>0</v>
      </c>
      <c r="T253" s="215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6" t="s">
        <v>430</v>
      </c>
      <c r="AT253" s="216" t="s">
        <v>120</v>
      </c>
      <c r="AU253" s="216" t="s">
        <v>81</v>
      </c>
      <c r="AY253" s="18" t="s">
        <v>118</v>
      </c>
      <c r="BE253" s="217">
        <f>IF(N253="základní",J253,0)</f>
        <v>0</v>
      </c>
      <c r="BF253" s="217">
        <f>IF(N253="snížená",J253,0)</f>
        <v>0</v>
      </c>
      <c r="BG253" s="217">
        <f>IF(N253="zákl. přenesená",J253,0)</f>
        <v>0</v>
      </c>
      <c r="BH253" s="217">
        <f>IF(N253="sníž. přenesená",J253,0)</f>
        <v>0</v>
      </c>
      <c r="BI253" s="217">
        <f>IF(N253="nulová",J253,0)</f>
        <v>0</v>
      </c>
      <c r="BJ253" s="18" t="s">
        <v>79</v>
      </c>
      <c r="BK253" s="217">
        <f>ROUND(I253*H253,2)</f>
        <v>0</v>
      </c>
      <c r="BL253" s="18" t="s">
        <v>430</v>
      </c>
      <c r="BM253" s="216" t="s">
        <v>511</v>
      </c>
    </row>
    <row r="254" s="2" customFormat="1">
      <c r="A254" s="39"/>
      <c r="B254" s="40"/>
      <c r="C254" s="41"/>
      <c r="D254" s="218" t="s">
        <v>127</v>
      </c>
      <c r="E254" s="41"/>
      <c r="F254" s="219" t="s">
        <v>512</v>
      </c>
      <c r="G254" s="41"/>
      <c r="H254" s="41"/>
      <c r="I254" s="220"/>
      <c r="J254" s="41"/>
      <c r="K254" s="41"/>
      <c r="L254" s="45"/>
      <c r="M254" s="221"/>
      <c r="N254" s="222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127</v>
      </c>
      <c r="AU254" s="18" t="s">
        <v>81</v>
      </c>
    </row>
    <row r="255" s="2" customFormat="1" ht="21.75" customHeight="1">
      <c r="A255" s="39"/>
      <c r="B255" s="40"/>
      <c r="C255" s="205" t="s">
        <v>513</v>
      </c>
      <c r="D255" s="205" t="s">
        <v>120</v>
      </c>
      <c r="E255" s="206" t="s">
        <v>514</v>
      </c>
      <c r="F255" s="207" t="s">
        <v>515</v>
      </c>
      <c r="G255" s="208" t="s">
        <v>510</v>
      </c>
      <c r="H255" s="209">
        <v>0.80000000000000004</v>
      </c>
      <c r="I255" s="210"/>
      <c r="J255" s="211">
        <f>ROUND(I255*H255,2)</f>
        <v>0</v>
      </c>
      <c r="K255" s="207" t="s">
        <v>124</v>
      </c>
      <c r="L255" s="45"/>
      <c r="M255" s="212" t="s">
        <v>19</v>
      </c>
      <c r="N255" s="213" t="s">
        <v>42</v>
      </c>
      <c r="O255" s="85"/>
      <c r="P255" s="214">
        <f>O255*H255</f>
        <v>0</v>
      </c>
      <c r="Q255" s="214">
        <v>0.0099000000000000008</v>
      </c>
      <c r="R255" s="214">
        <f>Q255*H255</f>
        <v>0.0079200000000000017</v>
      </c>
      <c r="S255" s="214">
        <v>0</v>
      </c>
      <c r="T255" s="215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6" t="s">
        <v>430</v>
      </c>
      <c r="AT255" s="216" t="s">
        <v>120</v>
      </c>
      <c r="AU255" s="216" t="s">
        <v>81</v>
      </c>
      <c r="AY255" s="18" t="s">
        <v>118</v>
      </c>
      <c r="BE255" s="217">
        <f>IF(N255="základní",J255,0)</f>
        <v>0</v>
      </c>
      <c r="BF255" s="217">
        <f>IF(N255="snížená",J255,0)</f>
        <v>0</v>
      </c>
      <c r="BG255" s="217">
        <f>IF(N255="zákl. přenesená",J255,0)</f>
        <v>0</v>
      </c>
      <c r="BH255" s="217">
        <f>IF(N255="sníž. přenesená",J255,0)</f>
        <v>0</v>
      </c>
      <c r="BI255" s="217">
        <f>IF(N255="nulová",J255,0)</f>
        <v>0</v>
      </c>
      <c r="BJ255" s="18" t="s">
        <v>79</v>
      </c>
      <c r="BK255" s="217">
        <f>ROUND(I255*H255,2)</f>
        <v>0</v>
      </c>
      <c r="BL255" s="18" t="s">
        <v>430</v>
      </c>
      <c r="BM255" s="216" t="s">
        <v>516</v>
      </c>
    </row>
    <row r="256" s="2" customFormat="1">
      <c r="A256" s="39"/>
      <c r="B256" s="40"/>
      <c r="C256" s="41"/>
      <c r="D256" s="218" t="s">
        <v>127</v>
      </c>
      <c r="E256" s="41"/>
      <c r="F256" s="219" t="s">
        <v>517</v>
      </c>
      <c r="G256" s="41"/>
      <c r="H256" s="41"/>
      <c r="I256" s="220"/>
      <c r="J256" s="41"/>
      <c r="K256" s="41"/>
      <c r="L256" s="45"/>
      <c r="M256" s="221"/>
      <c r="N256" s="222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127</v>
      </c>
      <c r="AU256" s="18" t="s">
        <v>81</v>
      </c>
    </row>
    <row r="257" s="2" customFormat="1" ht="62.7" customHeight="1">
      <c r="A257" s="39"/>
      <c r="B257" s="40"/>
      <c r="C257" s="205" t="s">
        <v>518</v>
      </c>
      <c r="D257" s="205" t="s">
        <v>120</v>
      </c>
      <c r="E257" s="206" t="s">
        <v>519</v>
      </c>
      <c r="F257" s="207" t="s">
        <v>520</v>
      </c>
      <c r="G257" s="208" t="s">
        <v>140</v>
      </c>
      <c r="H257" s="209">
        <v>231</v>
      </c>
      <c r="I257" s="210"/>
      <c r="J257" s="211">
        <f>ROUND(I257*H257,2)</f>
        <v>0</v>
      </c>
      <c r="K257" s="207" t="s">
        <v>124</v>
      </c>
      <c r="L257" s="45"/>
      <c r="M257" s="212" t="s">
        <v>19</v>
      </c>
      <c r="N257" s="213" t="s">
        <v>42</v>
      </c>
      <c r="O257" s="85"/>
      <c r="P257" s="214">
        <f>O257*H257</f>
        <v>0</v>
      </c>
      <c r="Q257" s="214">
        <v>0</v>
      </c>
      <c r="R257" s="214">
        <f>Q257*H257</f>
        <v>0</v>
      </c>
      <c r="S257" s="214">
        <v>0</v>
      </c>
      <c r="T257" s="215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6" t="s">
        <v>430</v>
      </c>
      <c r="AT257" s="216" t="s">
        <v>120</v>
      </c>
      <c r="AU257" s="216" t="s">
        <v>81</v>
      </c>
      <c r="AY257" s="18" t="s">
        <v>118</v>
      </c>
      <c r="BE257" s="217">
        <f>IF(N257="základní",J257,0)</f>
        <v>0</v>
      </c>
      <c r="BF257" s="217">
        <f>IF(N257="snížená",J257,0)</f>
        <v>0</v>
      </c>
      <c r="BG257" s="217">
        <f>IF(N257="zákl. přenesená",J257,0)</f>
        <v>0</v>
      </c>
      <c r="BH257" s="217">
        <f>IF(N257="sníž. přenesená",J257,0)</f>
        <v>0</v>
      </c>
      <c r="BI257" s="217">
        <f>IF(N257="nulová",J257,0)</f>
        <v>0</v>
      </c>
      <c r="BJ257" s="18" t="s">
        <v>79</v>
      </c>
      <c r="BK257" s="217">
        <f>ROUND(I257*H257,2)</f>
        <v>0</v>
      </c>
      <c r="BL257" s="18" t="s">
        <v>430</v>
      </c>
      <c r="BM257" s="216" t="s">
        <v>521</v>
      </c>
    </row>
    <row r="258" s="2" customFormat="1">
      <c r="A258" s="39"/>
      <c r="B258" s="40"/>
      <c r="C258" s="41"/>
      <c r="D258" s="218" t="s">
        <v>127</v>
      </c>
      <c r="E258" s="41"/>
      <c r="F258" s="219" t="s">
        <v>522</v>
      </c>
      <c r="G258" s="41"/>
      <c r="H258" s="41"/>
      <c r="I258" s="220"/>
      <c r="J258" s="41"/>
      <c r="K258" s="41"/>
      <c r="L258" s="45"/>
      <c r="M258" s="221"/>
      <c r="N258" s="222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127</v>
      </c>
      <c r="AU258" s="18" t="s">
        <v>81</v>
      </c>
    </row>
    <row r="259" s="2" customFormat="1" ht="24.15" customHeight="1">
      <c r="A259" s="39"/>
      <c r="B259" s="40"/>
      <c r="C259" s="205" t="s">
        <v>523</v>
      </c>
      <c r="D259" s="205" t="s">
        <v>120</v>
      </c>
      <c r="E259" s="206" t="s">
        <v>524</v>
      </c>
      <c r="F259" s="207" t="s">
        <v>525</v>
      </c>
      <c r="G259" s="208" t="s">
        <v>157</v>
      </c>
      <c r="H259" s="209">
        <v>27.600000000000001</v>
      </c>
      <c r="I259" s="210"/>
      <c r="J259" s="211">
        <f>ROUND(I259*H259,2)</f>
        <v>0</v>
      </c>
      <c r="K259" s="207" t="s">
        <v>124</v>
      </c>
      <c r="L259" s="45"/>
      <c r="M259" s="212" t="s">
        <v>19</v>
      </c>
      <c r="N259" s="213" t="s">
        <v>42</v>
      </c>
      <c r="O259" s="85"/>
      <c r="P259" s="214">
        <f>O259*H259</f>
        <v>0</v>
      </c>
      <c r="Q259" s="214">
        <v>0</v>
      </c>
      <c r="R259" s="214">
        <f>Q259*H259</f>
        <v>0</v>
      </c>
      <c r="S259" s="214">
        <v>0</v>
      </c>
      <c r="T259" s="215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6" t="s">
        <v>430</v>
      </c>
      <c r="AT259" s="216" t="s">
        <v>120</v>
      </c>
      <c r="AU259" s="216" t="s">
        <v>81</v>
      </c>
      <c r="AY259" s="18" t="s">
        <v>118</v>
      </c>
      <c r="BE259" s="217">
        <f>IF(N259="základní",J259,0)</f>
        <v>0</v>
      </c>
      <c r="BF259" s="217">
        <f>IF(N259="snížená",J259,0)</f>
        <v>0</v>
      </c>
      <c r="BG259" s="217">
        <f>IF(N259="zákl. přenesená",J259,0)</f>
        <v>0</v>
      </c>
      <c r="BH259" s="217">
        <f>IF(N259="sníž. přenesená",J259,0)</f>
        <v>0</v>
      </c>
      <c r="BI259" s="217">
        <f>IF(N259="nulová",J259,0)</f>
        <v>0</v>
      </c>
      <c r="BJ259" s="18" t="s">
        <v>79</v>
      </c>
      <c r="BK259" s="217">
        <f>ROUND(I259*H259,2)</f>
        <v>0</v>
      </c>
      <c r="BL259" s="18" t="s">
        <v>430</v>
      </c>
      <c r="BM259" s="216" t="s">
        <v>526</v>
      </c>
    </row>
    <row r="260" s="2" customFormat="1">
      <c r="A260" s="39"/>
      <c r="B260" s="40"/>
      <c r="C260" s="41"/>
      <c r="D260" s="218" t="s">
        <v>127</v>
      </c>
      <c r="E260" s="41"/>
      <c r="F260" s="219" t="s">
        <v>527</v>
      </c>
      <c r="G260" s="41"/>
      <c r="H260" s="41"/>
      <c r="I260" s="220"/>
      <c r="J260" s="41"/>
      <c r="K260" s="41"/>
      <c r="L260" s="45"/>
      <c r="M260" s="221"/>
      <c r="N260" s="222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127</v>
      </c>
      <c r="AU260" s="18" t="s">
        <v>81</v>
      </c>
    </row>
    <row r="261" s="2" customFormat="1" ht="24.15" customHeight="1">
      <c r="A261" s="39"/>
      <c r="B261" s="40"/>
      <c r="C261" s="205" t="s">
        <v>528</v>
      </c>
      <c r="D261" s="205" t="s">
        <v>120</v>
      </c>
      <c r="E261" s="206" t="s">
        <v>529</v>
      </c>
      <c r="F261" s="207" t="s">
        <v>530</v>
      </c>
      <c r="G261" s="208" t="s">
        <v>140</v>
      </c>
      <c r="H261" s="209">
        <v>480</v>
      </c>
      <c r="I261" s="210"/>
      <c r="J261" s="211">
        <f>ROUND(I261*H261,2)</f>
        <v>0</v>
      </c>
      <c r="K261" s="207" t="s">
        <v>124</v>
      </c>
      <c r="L261" s="45"/>
      <c r="M261" s="212" t="s">
        <v>19</v>
      </c>
      <c r="N261" s="213" t="s">
        <v>42</v>
      </c>
      <c r="O261" s="85"/>
      <c r="P261" s="214">
        <f>O261*H261</f>
        <v>0</v>
      </c>
      <c r="Q261" s="214">
        <v>0.0012700000000000001</v>
      </c>
      <c r="R261" s="214">
        <f>Q261*H261</f>
        <v>0.60960000000000003</v>
      </c>
      <c r="S261" s="214">
        <v>0</v>
      </c>
      <c r="T261" s="215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16" t="s">
        <v>430</v>
      </c>
      <c r="AT261" s="216" t="s">
        <v>120</v>
      </c>
      <c r="AU261" s="216" t="s">
        <v>81</v>
      </c>
      <c r="AY261" s="18" t="s">
        <v>118</v>
      </c>
      <c r="BE261" s="217">
        <f>IF(N261="základní",J261,0)</f>
        <v>0</v>
      </c>
      <c r="BF261" s="217">
        <f>IF(N261="snížená",J261,0)</f>
        <v>0</v>
      </c>
      <c r="BG261" s="217">
        <f>IF(N261="zákl. přenesená",J261,0)</f>
        <v>0</v>
      </c>
      <c r="BH261" s="217">
        <f>IF(N261="sníž. přenesená",J261,0)</f>
        <v>0</v>
      </c>
      <c r="BI261" s="217">
        <f>IF(N261="nulová",J261,0)</f>
        <v>0</v>
      </c>
      <c r="BJ261" s="18" t="s">
        <v>79</v>
      </c>
      <c r="BK261" s="217">
        <f>ROUND(I261*H261,2)</f>
        <v>0</v>
      </c>
      <c r="BL261" s="18" t="s">
        <v>430</v>
      </c>
      <c r="BM261" s="216" t="s">
        <v>531</v>
      </c>
    </row>
    <row r="262" s="2" customFormat="1">
      <c r="A262" s="39"/>
      <c r="B262" s="40"/>
      <c r="C262" s="41"/>
      <c r="D262" s="218" t="s">
        <v>127</v>
      </c>
      <c r="E262" s="41"/>
      <c r="F262" s="219" t="s">
        <v>532</v>
      </c>
      <c r="G262" s="41"/>
      <c r="H262" s="41"/>
      <c r="I262" s="220"/>
      <c r="J262" s="41"/>
      <c r="K262" s="41"/>
      <c r="L262" s="45"/>
      <c r="M262" s="221"/>
      <c r="N262" s="222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127</v>
      </c>
      <c r="AU262" s="18" t="s">
        <v>81</v>
      </c>
    </row>
    <row r="263" s="2" customFormat="1" ht="49.05" customHeight="1">
      <c r="A263" s="39"/>
      <c r="B263" s="40"/>
      <c r="C263" s="205" t="s">
        <v>533</v>
      </c>
      <c r="D263" s="205" t="s">
        <v>120</v>
      </c>
      <c r="E263" s="206" t="s">
        <v>534</v>
      </c>
      <c r="F263" s="207" t="s">
        <v>535</v>
      </c>
      <c r="G263" s="208" t="s">
        <v>157</v>
      </c>
      <c r="H263" s="209">
        <v>13.800000000000001</v>
      </c>
      <c r="I263" s="210"/>
      <c r="J263" s="211">
        <f>ROUND(I263*H263,2)</f>
        <v>0</v>
      </c>
      <c r="K263" s="207" t="s">
        <v>124</v>
      </c>
      <c r="L263" s="45"/>
      <c r="M263" s="212" t="s">
        <v>19</v>
      </c>
      <c r="N263" s="213" t="s">
        <v>42</v>
      </c>
      <c r="O263" s="85"/>
      <c r="P263" s="214">
        <f>O263*H263</f>
        <v>0</v>
      </c>
      <c r="Q263" s="214">
        <v>0</v>
      </c>
      <c r="R263" s="214">
        <f>Q263*H263</f>
        <v>0</v>
      </c>
      <c r="S263" s="214">
        <v>0</v>
      </c>
      <c r="T263" s="215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6" t="s">
        <v>430</v>
      </c>
      <c r="AT263" s="216" t="s">
        <v>120</v>
      </c>
      <c r="AU263" s="216" t="s">
        <v>81</v>
      </c>
      <c r="AY263" s="18" t="s">
        <v>118</v>
      </c>
      <c r="BE263" s="217">
        <f>IF(N263="základní",J263,0)</f>
        <v>0</v>
      </c>
      <c r="BF263" s="217">
        <f>IF(N263="snížená",J263,0)</f>
        <v>0</v>
      </c>
      <c r="BG263" s="217">
        <f>IF(N263="zákl. přenesená",J263,0)</f>
        <v>0</v>
      </c>
      <c r="BH263" s="217">
        <f>IF(N263="sníž. přenesená",J263,0)</f>
        <v>0</v>
      </c>
      <c r="BI263" s="217">
        <f>IF(N263="nulová",J263,0)</f>
        <v>0</v>
      </c>
      <c r="BJ263" s="18" t="s">
        <v>79</v>
      </c>
      <c r="BK263" s="217">
        <f>ROUND(I263*H263,2)</f>
        <v>0</v>
      </c>
      <c r="BL263" s="18" t="s">
        <v>430</v>
      </c>
      <c r="BM263" s="216" t="s">
        <v>536</v>
      </c>
    </row>
    <row r="264" s="2" customFormat="1">
      <c r="A264" s="39"/>
      <c r="B264" s="40"/>
      <c r="C264" s="41"/>
      <c r="D264" s="218" t="s">
        <v>127</v>
      </c>
      <c r="E264" s="41"/>
      <c r="F264" s="219" t="s">
        <v>537</v>
      </c>
      <c r="G264" s="41"/>
      <c r="H264" s="41"/>
      <c r="I264" s="220"/>
      <c r="J264" s="41"/>
      <c r="K264" s="41"/>
      <c r="L264" s="45"/>
      <c r="M264" s="221"/>
      <c r="N264" s="222"/>
      <c r="O264" s="85"/>
      <c r="P264" s="85"/>
      <c r="Q264" s="85"/>
      <c r="R264" s="85"/>
      <c r="S264" s="85"/>
      <c r="T264" s="86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127</v>
      </c>
      <c r="AU264" s="18" t="s">
        <v>81</v>
      </c>
    </row>
    <row r="265" s="2" customFormat="1" ht="55.5" customHeight="1">
      <c r="A265" s="39"/>
      <c r="B265" s="40"/>
      <c r="C265" s="205" t="s">
        <v>538</v>
      </c>
      <c r="D265" s="205" t="s">
        <v>120</v>
      </c>
      <c r="E265" s="206" t="s">
        <v>539</v>
      </c>
      <c r="F265" s="207" t="s">
        <v>540</v>
      </c>
      <c r="G265" s="208" t="s">
        <v>157</v>
      </c>
      <c r="H265" s="209">
        <v>138</v>
      </c>
      <c r="I265" s="210"/>
      <c r="J265" s="211">
        <f>ROUND(I265*H265,2)</f>
        <v>0</v>
      </c>
      <c r="K265" s="207" t="s">
        <v>124</v>
      </c>
      <c r="L265" s="45"/>
      <c r="M265" s="212" t="s">
        <v>19</v>
      </c>
      <c r="N265" s="213" t="s">
        <v>42</v>
      </c>
      <c r="O265" s="85"/>
      <c r="P265" s="214">
        <f>O265*H265</f>
        <v>0</v>
      </c>
      <c r="Q265" s="214">
        <v>0</v>
      </c>
      <c r="R265" s="214">
        <f>Q265*H265</f>
        <v>0</v>
      </c>
      <c r="S265" s="214">
        <v>0</v>
      </c>
      <c r="T265" s="215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6" t="s">
        <v>430</v>
      </c>
      <c r="AT265" s="216" t="s">
        <v>120</v>
      </c>
      <c r="AU265" s="216" t="s">
        <v>81</v>
      </c>
      <c r="AY265" s="18" t="s">
        <v>118</v>
      </c>
      <c r="BE265" s="217">
        <f>IF(N265="základní",J265,0)</f>
        <v>0</v>
      </c>
      <c r="BF265" s="217">
        <f>IF(N265="snížená",J265,0)</f>
        <v>0</v>
      </c>
      <c r="BG265" s="217">
        <f>IF(N265="zákl. přenesená",J265,0)</f>
        <v>0</v>
      </c>
      <c r="BH265" s="217">
        <f>IF(N265="sníž. přenesená",J265,0)</f>
        <v>0</v>
      </c>
      <c r="BI265" s="217">
        <f>IF(N265="nulová",J265,0)</f>
        <v>0</v>
      </c>
      <c r="BJ265" s="18" t="s">
        <v>79</v>
      </c>
      <c r="BK265" s="217">
        <f>ROUND(I265*H265,2)</f>
        <v>0</v>
      </c>
      <c r="BL265" s="18" t="s">
        <v>430</v>
      </c>
      <c r="BM265" s="216" t="s">
        <v>541</v>
      </c>
    </row>
    <row r="266" s="2" customFormat="1">
      <c r="A266" s="39"/>
      <c r="B266" s="40"/>
      <c r="C266" s="41"/>
      <c r="D266" s="218" t="s">
        <v>127</v>
      </c>
      <c r="E266" s="41"/>
      <c r="F266" s="219" t="s">
        <v>542</v>
      </c>
      <c r="G266" s="41"/>
      <c r="H266" s="41"/>
      <c r="I266" s="220"/>
      <c r="J266" s="41"/>
      <c r="K266" s="41"/>
      <c r="L266" s="45"/>
      <c r="M266" s="221"/>
      <c r="N266" s="222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127</v>
      </c>
      <c r="AU266" s="18" t="s">
        <v>81</v>
      </c>
    </row>
    <row r="267" s="2" customFormat="1" ht="33" customHeight="1">
      <c r="A267" s="39"/>
      <c r="B267" s="40"/>
      <c r="C267" s="205" t="s">
        <v>543</v>
      </c>
      <c r="D267" s="205" t="s">
        <v>120</v>
      </c>
      <c r="E267" s="206" t="s">
        <v>544</v>
      </c>
      <c r="F267" s="207" t="s">
        <v>545</v>
      </c>
      <c r="G267" s="208" t="s">
        <v>184</v>
      </c>
      <c r="H267" s="209">
        <v>27.600000000000001</v>
      </c>
      <c r="I267" s="210"/>
      <c r="J267" s="211">
        <f>ROUND(I267*H267,2)</f>
        <v>0</v>
      </c>
      <c r="K267" s="207" t="s">
        <v>124</v>
      </c>
      <c r="L267" s="45"/>
      <c r="M267" s="212" t="s">
        <v>19</v>
      </c>
      <c r="N267" s="213" t="s">
        <v>42</v>
      </c>
      <c r="O267" s="85"/>
      <c r="P267" s="214">
        <f>O267*H267</f>
        <v>0</v>
      </c>
      <c r="Q267" s="214">
        <v>0</v>
      </c>
      <c r="R267" s="214">
        <f>Q267*H267</f>
        <v>0</v>
      </c>
      <c r="S267" s="214">
        <v>0</v>
      </c>
      <c r="T267" s="215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16" t="s">
        <v>430</v>
      </c>
      <c r="AT267" s="216" t="s">
        <v>120</v>
      </c>
      <c r="AU267" s="216" t="s">
        <v>81</v>
      </c>
      <c r="AY267" s="18" t="s">
        <v>118</v>
      </c>
      <c r="BE267" s="217">
        <f>IF(N267="základní",J267,0)</f>
        <v>0</v>
      </c>
      <c r="BF267" s="217">
        <f>IF(N267="snížená",J267,0)</f>
        <v>0</v>
      </c>
      <c r="BG267" s="217">
        <f>IF(N267="zákl. přenesená",J267,0)</f>
        <v>0</v>
      </c>
      <c r="BH267" s="217">
        <f>IF(N267="sníž. přenesená",J267,0)</f>
        <v>0</v>
      </c>
      <c r="BI267" s="217">
        <f>IF(N267="nulová",J267,0)</f>
        <v>0</v>
      </c>
      <c r="BJ267" s="18" t="s">
        <v>79</v>
      </c>
      <c r="BK267" s="217">
        <f>ROUND(I267*H267,2)</f>
        <v>0</v>
      </c>
      <c r="BL267" s="18" t="s">
        <v>430</v>
      </c>
      <c r="BM267" s="216" t="s">
        <v>546</v>
      </c>
    </row>
    <row r="268" s="2" customFormat="1">
      <c r="A268" s="39"/>
      <c r="B268" s="40"/>
      <c r="C268" s="41"/>
      <c r="D268" s="218" t="s">
        <v>127</v>
      </c>
      <c r="E268" s="41"/>
      <c r="F268" s="219" t="s">
        <v>547</v>
      </c>
      <c r="G268" s="41"/>
      <c r="H268" s="41"/>
      <c r="I268" s="220"/>
      <c r="J268" s="41"/>
      <c r="K268" s="41"/>
      <c r="L268" s="45"/>
      <c r="M268" s="221"/>
      <c r="N268" s="222"/>
      <c r="O268" s="85"/>
      <c r="P268" s="85"/>
      <c r="Q268" s="85"/>
      <c r="R268" s="85"/>
      <c r="S268" s="85"/>
      <c r="T268" s="86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127</v>
      </c>
      <c r="AU268" s="18" t="s">
        <v>81</v>
      </c>
    </row>
    <row r="269" s="2" customFormat="1" ht="24.15" customHeight="1">
      <c r="A269" s="39"/>
      <c r="B269" s="40"/>
      <c r="C269" s="205" t="s">
        <v>548</v>
      </c>
      <c r="D269" s="205" t="s">
        <v>120</v>
      </c>
      <c r="E269" s="206" t="s">
        <v>549</v>
      </c>
      <c r="F269" s="207" t="s">
        <v>550</v>
      </c>
      <c r="G269" s="208" t="s">
        <v>157</v>
      </c>
      <c r="H269" s="209">
        <v>27.600000000000001</v>
      </c>
      <c r="I269" s="210"/>
      <c r="J269" s="211">
        <f>ROUND(I269*H269,2)</f>
        <v>0</v>
      </c>
      <c r="K269" s="207" t="s">
        <v>124</v>
      </c>
      <c r="L269" s="45"/>
      <c r="M269" s="212" t="s">
        <v>19</v>
      </c>
      <c r="N269" s="213" t="s">
        <v>42</v>
      </c>
      <c r="O269" s="85"/>
      <c r="P269" s="214">
        <f>O269*H269</f>
        <v>0</v>
      </c>
      <c r="Q269" s="214">
        <v>0</v>
      </c>
      <c r="R269" s="214">
        <f>Q269*H269</f>
        <v>0</v>
      </c>
      <c r="S269" s="214">
        <v>0</v>
      </c>
      <c r="T269" s="215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16" t="s">
        <v>430</v>
      </c>
      <c r="AT269" s="216" t="s">
        <v>120</v>
      </c>
      <c r="AU269" s="216" t="s">
        <v>81</v>
      </c>
      <c r="AY269" s="18" t="s">
        <v>118</v>
      </c>
      <c r="BE269" s="217">
        <f>IF(N269="základní",J269,0)</f>
        <v>0</v>
      </c>
      <c r="BF269" s="217">
        <f>IF(N269="snížená",J269,0)</f>
        <v>0</v>
      </c>
      <c r="BG269" s="217">
        <f>IF(N269="zákl. přenesená",J269,0)</f>
        <v>0</v>
      </c>
      <c r="BH269" s="217">
        <f>IF(N269="sníž. přenesená",J269,0)</f>
        <v>0</v>
      </c>
      <c r="BI269" s="217">
        <f>IF(N269="nulová",J269,0)</f>
        <v>0</v>
      </c>
      <c r="BJ269" s="18" t="s">
        <v>79</v>
      </c>
      <c r="BK269" s="217">
        <f>ROUND(I269*H269,2)</f>
        <v>0</v>
      </c>
      <c r="BL269" s="18" t="s">
        <v>430</v>
      </c>
      <c r="BM269" s="216" t="s">
        <v>551</v>
      </c>
    </row>
    <row r="270" s="2" customFormat="1">
      <c r="A270" s="39"/>
      <c r="B270" s="40"/>
      <c r="C270" s="41"/>
      <c r="D270" s="218" t="s">
        <v>127</v>
      </c>
      <c r="E270" s="41"/>
      <c r="F270" s="219" t="s">
        <v>552</v>
      </c>
      <c r="G270" s="41"/>
      <c r="H270" s="41"/>
      <c r="I270" s="220"/>
      <c r="J270" s="41"/>
      <c r="K270" s="41"/>
      <c r="L270" s="45"/>
      <c r="M270" s="221"/>
      <c r="N270" s="222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127</v>
      </c>
      <c r="AU270" s="18" t="s">
        <v>81</v>
      </c>
    </row>
    <row r="271" s="2" customFormat="1" ht="49.05" customHeight="1">
      <c r="A271" s="39"/>
      <c r="B271" s="40"/>
      <c r="C271" s="205" t="s">
        <v>553</v>
      </c>
      <c r="D271" s="205" t="s">
        <v>120</v>
      </c>
      <c r="E271" s="206" t="s">
        <v>554</v>
      </c>
      <c r="F271" s="207" t="s">
        <v>555</v>
      </c>
      <c r="G271" s="208" t="s">
        <v>157</v>
      </c>
      <c r="H271" s="209">
        <v>27.600000000000001</v>
      </c>
      <c r="I271" s="210"/>
      <c r="J271" s="211">
        <f>ROUND(I271*H271,2)</f>
        <v>0</v>
      </c>
      <c r="K271" s="207" t="s">
        <v>124</v>
      </c>
      <c r="L271" s="45"/>
      <c r="M271" s="212" t="s">
        <v>19</v>
      </c>
      <c r="N271" s="213" t="s">
        <v>42</v>
      </c>
      <c r="O271" s="85"/>
      <c r="P271" s="214">
        <f>O271*H271</f>
        <v>0</v>
      </c>
      <c r="Q271" s="214">
        <v>0</v>
      </c>
      <c r="R271" s="214">
        <f>Q271*H271</f>
        <v>0</v>
      </c>
      <c r="S271" s="214">
        <v>0</v>
      </c>
      <c r="T271" s="215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16" t="s">
        <v>430</v>
      </c>
      <c r="AT271" s="216" t="s">
        <v>120</v>
      </c>
      <c r="AU271" s="216" t="s">
        <v>81</v>
      </c>
      <c r="AY271" s="18" t="s">
        <v>118</v>
      </c>
      <c r="BE271" s="217">
        <f>IF(N271="základní",J271,0)</f>
        <v>0</v>
      </c>
      <c r="BF271" s="217">
        <f>IF(N271="snížená",J271,0)</f>
        <v>0</v>
      </c>
      <c r="BG271" s="217">
        <f>IF(N271="zákl. přenesená",J271,0)</f>
        <v>0</v>
      </c>
      <c r="BH271" s="217">
        <f>IF(N271="sníž. přenesená",J271,0)</f>
        <v>0</v>
      </c>
      <c r="BI271" s="217">
        <f>IF(N271="nulová",J271,0)</f>
        <v>0</v>
      </c>
      <c r="BJ271" s="18" t="s">
        <v>79</v>
      </c>
      <c r="BK271" s="217">
        <f>ROUND(I271*H271,2)</f>
        <v>0</v>
      </c>
      <c r="BL271" s="18" t="s">
        <v>430</v>
      </c>
      <c r="BM271" s="216" t="s">
        <v>556</v>
      </c>
    </row>
    <row r="272" s="2" customFormat="1">
      <c r="A272" s="39"/>
      <c r="B272" s="40"/>
      <c r="C272" s="41"/>
      <c r="D272" s="218" t="s">
        <v>127</v>
      </c>
      <c r="E272" s="41"/>
      <c r="F272" s="219" t="s">
        <v>557</v>
      </c>
      <c r="G272" s="41"/>
      <c r="H272" s="41"/>
      <c r="I272" s="220"/>
      <c r="J272" s="41"/>
      <c r="K272" s="41"/>
      <c r="L272" s="45"/>
      <c r="M272" s="221"/>
      <c r="N272" s="222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127</v>
      </c>
      <c r="AU272" s="18" t="s">
        <v>81</v>
      </c>
    </row>
    <row r="273" s="2" customFormat="1" ht="55.5" customHeight="1">
      <c r="A273" s="39"/>
      <c r="B273" s="40"/>
      <c r="C273" s="205" t="s">
        <v>558</v>
      </c>
      <c r="D273" s="205" t="s">
        <v>120</v>
      </c>
      <c r="E273" s="206" t="s">
        <v>559</v>
      </c>
      <c r="F273" s="207" t="s">
        <v>560</v>
      </c>
      <c r="G273" s="208" t="s">
        <v>140</v>
      </c>
      <c r="H273" s="209">
        <v>231</v>
      </c>
      <c r="I273" s="210"/>
      <c r="J273" s="211">
        <f>ROUND(I273*H273,2)</f>
        <v>0</v>
      </c>
      <c r="K273" s="207" t="s">
        <v>124</v>
      </c>
      <c r="L273" s="45"/>
      <c r="M273" s="212" t="s">
        <v>19</v>
      </c>
      <c r="N273" s="213" t="s">
        <v>42</v>
      </c>
      <c r="O273" s="85"/>
      <c r="P273" s="214">
        <f>O273*H273</f>
        <v>0</v>
      </c>
      <c r="Q273" s="214">
        <v>0</v>
      </c>
      <c r="R273" s="214">
        <f>Q273*H273</f>
        <v>0</v>
      </c>
      <c r="S273" s="214">
        <v>0</v>
      </c>
      <c r="T273" s="215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16" t="s">
        <v>430</v>
      </c>
      <c r="AT273" s="216" t="s">
        <v>120</v>
      </c>
      <c r="AU273" s="216" t="s">
        <v>81</v>
      </c>
      <c r="AY273" s="18" t="s">
        <v>118</v>
      </c>
      <c r="BE273" s="217">
        <f>IF(N273="základní",J273,0)</f>
        <v>0</v>
      </c>
      <c r="BF273" s="217">
        <f>IF(N273="snížená",J273,0)</f>
        <v>0</v>
      </c>
      <c r="BG273" s="217">
        <f>IF(N273="zákl. přenesená",J273,0)</f>
        <v>0</v>
      </c>
      <c r="BH273" s="217">
        <f>IF(N273="sníž. přenesená",J273,0)</f>
        <v>0</v>
      </c>
      <c r="BI273" s="217">
        <f>IF(N273="nulová",J273,0)</f>
        <v>0</v>
      </c>
      <c r="BJ273" s="18" t="s">
        <v>79</v>
      </c>
      <c r="BK273" s="217">
        <f>ROUND(I273*H273,2)</f>
        <v>0</v>
      </c>
      <c r="BL273" s="18" t="s">
        <v>430</v>
      </c>
      <c r="BM273" s="216" t="s">
        <v>561</v>
      </c>
    </row>
    <row r="274" s="2" customFormat="1">
      <c r="A274" s="39"/>
      <c r="B274" s="40"/>
      <c r="C274" s="41"/>
      <c r="D274" s="218" t="s">
        <v>127</v>
      </c>
      <c r="E274" s="41"/>
      <c r="F274" s="219" t="s">
        <v>562</v>
      </c>
      <c r="G274" s="41"/>
      <c r="H274" s="41"/>
      <c r="I274" s="220"/>
      <c r="J274" s="41"/>
      <c r="K274" s="41"/>
      <c r="L274" s="45"/>
      <c r="M274" s="221"/>
      <c r="N274" s="222"/>
      <c r="O274" s="85"/>
      <c r="P274" s="85"/>
      <c r="Q274" s="85"/>
      <c r="R274" s="85"/>
      <c r="S274" s="85"/>
      <c r="T274" s="86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127</v>
      </c>
      <c r="AU274" s="18" t="s">
        <v>81</v>
      </c>
    </row>
    <row r="275" s="2" customFormat="1" ht="37.8" customHeight="1">
      <c r="A275" s="39"/>
      <c r="B275" s="40"/>
      <c r="C275" s="205" t="s">
        <v>563</v>
      </c>
      <c r="D275" s="205" t="s">
        <v>120</v>
      </c>
      <c r="E275" s="206" t="s">
        <v>564</v>
      </c>
      <c r="F275" s="207" t="s">
        <v>565</v>
      </c>
      <c r="G275" s="208" t="s">
        <v>140</v>
      </c>
      <c r="H275" s="209">
        <v>231</v>
      </c>
      <c r="I275" s="210"/>
      <c r="J275" s="211">
        <f>ROUND(I275*H275,2)</f>
        <v>0</v>
      </c>
      <c r="K275" s="207" t="s">
        <v>124</v>
      </c>
      <c r="L275" s="45"/>
      <c r="M275" s="212" t="s">
        <v>19</v>
      </c>
      <c r="N275" s="213" t="s">
        <v>42</v>
      </c>
      <c r="O275" s="85"/>
      <c r="P275" s="214">
        <f>O275*H275</f>
        <v>0</v>
      </c>
      <c r="Q275" s="214">
        <v>0</v>
      </c>
      <c r="R275" s="214">
        <f>Q275*H275</f>
        <v>0</v>
      </c>
      <c r="S275" s="214">
        <v>0</v>
      </c>
      <c r="T275" s="215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16" t="s">
        <v>430</v>
      </c>
      <c r="AT275" s="216" t="s">
        <v>120</v>
      </c>
      <c r="AU275" s="216" t="s">
        <v>81</v>
      </c>
      <c r="AY275" s="18" t="s">
        <v>118</v>
      </c>
      <c r="BE275" s="217">
        <f>IF(N275="základní",J275,0)</f>
        <v>0</v>
      </c>
      <c r="BF275" s="217">
        <f>IF(N275="snížená",J275,0)</f>
        <v>0</v>
      </c>
      <c r="BG275" s="217">
        <f>IF(N275="zákl. přenesená",J275,0)</f>
        <v>0</v>
      </c>
      <c r="BH275" s="217">
        <f>IF(N275="sníž. přenesená",J275,0)</f>
        <v>0</v>
      </c>
      <c r="BI275" s="217">
        <f>IF(N275="nulová",J275,0)</f>
        <v>0</v>
      </c>
      <c r="BJ275" s="18" t="s">
        <v>79</v>
      </c>
      <c r="BK275" s="217">
        <f>ROUND(I275*H275,2)</f>
        <v>0</v>
      </c>
      <c r="BL275" s="18" t="s">
        <v>430</v>
      </c>
      <c r="BM275" s="216" t="s">
        <v>566</v>
      </c>
    </row>
    <row r="276" s="2" customFormat="1">
      <c r="A276" s="39"/>
      <c r="B276" s="40"/>
      <c r="C276" s="41"/>
      <c r="D276" s="218" t="s">
        <v>127</v>
      </c>
      <c r="E276" s="41"/>
      <c r="F276" s="219" t="s">
        <v>567</v>
      </c>
      <c r="G276" s="41"/>
      <c r="H276" s="41"/>
      <c r="I276" s="220"/>
      <c r="J276" s="41"/>
      <c r="K276" s="41"/>
      <c r="L276" s="45"/>
      <c r="M276" s="221"/>
      <c r="N276" s="222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127</v>
      </c>
      <c r="AU276" s="18" t="s">
        <v>81</v>
      </c>
    </row>
    <row r="277" s="2" customFormat="1" ht="37.8" customHeight="1">
      <c r="A277" s="39"/>
      <c r="B277" s="40"/>
      <c r="C277" s="205" t="s">
        <v>568</v>
      </c>
      <c r="D277" s="205" t="s">
        <v>120</v>
      </c>
      <c r="E277" s="206" t="s">
        <v>569</v>
      </c>
      <c r="F277" s="207" t="s">
        <v>570</v>
      </c>
      <c r="G277" s="208" t="s">
        <v>140</v>
      </c>
      <c r="H277" s="209">
        <v>128</v>
      </c>
      <c r="I277" s="210"/>
      <c r="J277" s="211">
        <f>ROUND(I277*H277,2)</f>
        <v>0</v>
      </c>
      <c r="K277" s="207" t="s">
        <v>124</v>
      </c>
      <c r="L277" s="45"/>
      <c r="M277" s="212" t="s">
        <v>19</v>
      </c>
      <c r="N277" s="213" t="s">
        <v>42</v>
      </c>
      <c r="O277" s="85"/>
      <c r="P277" s="214">
        <f>O277*H277</f>
        <v>0</v>
      </c>
      <c r="Q277" s="214">
        <v>6.0000000000000002E-05</v>
      </c>
      <c r="R277" s="214">
        <f>Q277*H277</f>
        <v>0.0076800000000000002</v>
      </c>
      <c r="S277" s="214">
        <v>0</v>
      </c>
      <c r="T277" s="215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6" t="s">
        <v>430</v>
      </c>
      <c r="AT277" s="216" t="s">
        <v>120</v>
      </c>
      <c r="AU277" s="216" t="s">
        <v>81</v>
      </c>
      <c r="AY277" s="18" t="s">
        <v>118</v>
      </c>
      <c r="BE277" s="217">
        <f>IF(N277="základní",J277,0)</f>
        <v>0</v>
      </c>
      <c r="BF277" s="217">
        <f>IF(N277="snížená",J277,0)</f>
        <v>0</v>
      </c>
      <c r="BG277" s="217">
        <f>IF(N277="zákl. přenesená",J277,0)</f>
        <v>0</v>
      </c>
      <c r="BH277" s="217">
        <f>IF(N277="sníž. přenesená",J277,0)</f>
        <v>0</v>
      </c>
      <c r="BI277" s="217">
        <f>IF(N277="nulová",J277,0)</f>
        <v>0</v>
      </c>
      <c r="BJ277" s="18" t="s">
        <v>79</v>
      </c>
      <c r="BK277" s="217">
        <f>ROUND(I277*H277,2)</f>
        <v>0</v>
      </c>
      <c r="BL277" s="18" t="s">
        <v>430</v>
      </c>
      <c r="BM277" s="216" t="s">
        <v>571</v>
      </c>
    </row>
    <row r="278" s="2" customFormat="1">
      <c r="A278" s="39"/>
      <c r="B278" s="40"/>
      <c r="C278" s="41"/>
      <c r="D278" s="218" t="s">
        <v>127</v>
      </c>
      <c r="E278" s="41"/>
      <c r="F278" s="219" t="s">
        <v>572</v>
      </c>
      <c r="G278" s="41"/>
      <c r="H278" s="41"/>
      <c r="I278" s="220"/>
      <c r="J278" s="41"/>
      <c r="K278" s="41"/>
      <c r="L278" s="45"/>
      <c r="M278" s="221"/>
      <c r="N278" s="222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127</v>
      </c>
      <c r="AU278" s="18" t="s">
        <v>81</v>
      </c>
    </row>
    <row r="279" s="2" customFormat="1" ht="37.8" customHeight="1">
      <c r="A279" s="39"/>
      <c r="B279" s="40"/>
      <c r="C279" s="205" t="s">
        <v>573</v>
      </c>
      <c r="D279" s="205" t="s">
        <v>120</v>
      </c>
      <c r="E279" s="206" t="s">
        <v>574</v>
      </c>
      <c r="F279" s="207" t="s">
        <v>575</v>
      </c>
      <c r="G279" s="208" t="s">
        <v>140</v>
      </c>
      <c r="H279" s="209">
        <v>103</v>
      </c>
      <c r="I279" s="210"/>
      <c r="J279" s="211">
        <f>ROUND(I279*H279,2)</f>
        <v>0</v>
      </c>
      <c r="K279" s="207" t="s">
        <v>124</v>
      </c>
      <c r="L279" s="45"/>
      <c r="M279" s="212" t="s">
        <v>19</v>
      </c>
      <c r="N279" s="213" t="s">
        <v>42</v>
      </c>
      <c r="O279" s="85"/>
      <c r="P279" s="214">
        <f>O279*H279</f>
        <v>0</v>
      </c>
      <c r="Q279" s="214">
        <v>0.00051999999999999995</v>
      </c>
      <c r="R279" s="214">
        <f>Q279*H279</f>
        <v>0.053559999999999996</v>
      </c>
      <c r="S279" s="214">
        <v>0</v>
      </c>
      <c r="T279" s="215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16" t="s">
        <v>430</v>
      </c>
      <c r="AT279" s="216" t="s">
        <v>120</v>
      </c>
      <c r="AU279" s="216" t="s">
        <v>81</v>
      </c>
      <c r="AY279" s="18" t="s">
        <v>118</v>
      </c>
      <c r="BE279" s="217">
        <f>IF(N279="základní",J279,0)</f>
        <v>0</v>
      </c>
      <c r="BF279" s="217">
        <f>IF(N279="snížená",J279,0)</f>
        <v>0</v>
      </c>
      <c r="BG279" s="217">
        <f>IF(N279="zákl. přenesená",J279,0)</f>
        <v>0</v>
      </c>
      <c r="BH279" s="217">
        <f>IF(N279="sníž. přenesená",J279,0)</f>
        <v>0</v>
      </c>
      <c r="BI279" s="217">
        <f>IF(N279="nulová",J279,0)</f>
        <v>0</v>
      </c>
      <c r="BJ279" s="18" t="s">
        <v>79</v>
      </c>
      <c r="BK279" s="217">
        <f>ROUND(I279*H279,2)</f>
        <v>0</v>
      </c>
      <c r="BL279" s="18" t="s">
        <v>430</v>
      </c>
      <c r="BM279" s="216" t="s">
        <v>576</v>
      </c>
    </row>
    <row r="280" s="2" customFormat="1">
      <c r="A280" s="39"/>
      <c r="B280" s="40"/>
      <c r="C280" s="41"/>
      <c r="D280" s="218" t="s">
        <v>127</v>
      </c>
      <c r="E280" s="41"/>
      <c r="F280" s="219" t="s">
        <v>577</v>
      </c>
      <c r="G280" s="41"/>
      <c r="H280" s="41"/>
      <c r="I280" s="220"/>
      <c r="J280" s="41"/>
      <c r="K280" s="41"/>
      <c r="L280" s="45"/>
      <c r="M280" s="221"/>
      <c r="N280" s="222"/>
      <c r="O280" s="85"/>
      <c r="P280" s="85"/>
      <c r="Q280" s="85"/>
      <c r="R280" s="85"/>
      <c r="S280" s="85"/>
      <c r="T280" s="86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127</v>
      </c>
      <c r="AU280" s="18" t="s">
        <v>81</v>
      </c>
    </row>
    <row r="281" s="2" customFormat="1" ht="49.05" customHeight="1">
      <c r="A281" s="39"/>
      <c r="B281" s="40"/>
      <c r="C281" s="205" t="s">
        <v>578</v>
      </c>
      <c r="D281" s="205" t="s">
        <v>120</v>
      </c>
      <c r="E281" s="206" t="s">
        <v>579</v>
      </c>
      <c r="F281" s="207" t="s">
        <v>580</v>
      </c>
      <c r="G281" s="208" t="s">
        <v>140</v>
      </c>
      <c r="H281" s="209">
        <v>231</v>
      </c>
      <c r="I281" s="210"/>
      <c r="J281" s="211">
        <f>ROUND(I281*H281,2)</f>
        <v>0</v>
      </c>
      <c r="K281" s="207" t="s">
        <v>124</v>
      </c>
      <c r="L281" s="45"/>
      <c r="M281" s="212" t="s">
        <v>19</v>
      </c>
      <c r="N281" s="213" t="s">
        <v>42</v>
      </c>
      <c r="O281" s="85"/>
      <c r="P281" s="214">
        <f>O281*H281</f>
        <v>0</v>
      </c>
      <c r="Q281" s="214">
        <v>0.22563</v>
      </c>
      <c r="R281" s="214">
        <f>Q281*H281</f>
        <v>52.120530000000002</v>
      </c>
      <c r="S281" s="214">
        <v>0</v>
      </c>
      <c r="T281" s="215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6" t="s">
        <v>430</v>
      </c>
      <c r="AT281" s="216" t="s">
        <v>120</v>
      </c>
      <c r="AU281" s="216" t="s">
        <v>81</v>
      </c>
      <c r="AY281" s="18" t="s">
        <v>118</v>
      </c>
      <c r="BE281" s="217">
        <f>IF(N281="základní",J281,0)</f>
        <v>0</v>
      </c>
      <c r="BF281" s="217">
        <f>IF(N281="snížená",J281,0)</f>
        <v>0</v>
      </c>
      <c r="BG281" s="217">
        <f>IF(N281="zákl. přenesená",J281,0)</f>
        <v>0</v>
      </c>
      <c r="BH281" s="217">
        <f>IF(N281="sníž. přenesená",J281,0)</f>
        <v>0</v>
      </c>
      <c r="BI281" s="217">
        <f>IF(N281="nulová",J281,0)</f>
        <v>0</v>
      </c>
      <c r="BJ281" s="18" t="s">
        <v>79</v>
      </c>
      <c r="BK281" s="217">
        <f>ROUND(I281*H281,2)</f>
        <v>0</v>
      </c>
      <c r="BL281" s="18" t="s">
        <v>430</v>
      </c>
      <c r="BM281" s="216" t="s">
        <v>581</v>
      </c>
    </row>
    <row r="282" s="2" customFormat="1">
      <c r="A282" s="39"/>
      <c r="B282" s="40"/>
      <c r="C282" s="41"/>
      <c r="D282" s="218" t="s">
        <v>127</v>
      </c>
      <c r="E282" s="41"/>
      <c r="F282" s="219" t="s">
        <v>582</v>
      </c>
      <c r="G282" s="41"/>
      <c r="H282" s="41"/>
      <c r="I282" s="220"/>
      <c r="J282" s="41"/>
      <c r="K282" s="41"/>
      <c r="L282" s="45"/>
      <c r="M282" s="221"/>
      <c r="N282" s="222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127</v>
      </c>
      <c r="AU282" s="18" t="s">
        <v>81</v>
      </c>
    </row>
    <row r="283" s="2" customFormat="1" ht="24.15" customHeight="1">
      <c r="A283" s="39"/>
      <c r="B283" s="40"/>
      <c r="C283" s="235" t="s">
        <v>583</v>
      </c>
      <c r="D283" s="235" t="s">
        <v>220</v>
      </c>
      <c r="E283" s="236" t="s">
        <v>584</v>
      </c>
      <c r="F283" s="237" t="s">
        <v>585</v>
      </c>
      <c r="G283" s="238" t="s">
        <v>140</v>
      </c>
      <c r="H283" s="239">
        <v>237.93000000000001</v>
      </c>
      <c r="I283" s="240"/>
      <c r="J283" s="241">
        <f>ROUND(I283*H283,2)</f>
        <v>0</v>
      </c>
      <c r="K283" s="237" t="s">
        <v>124</v>
      </c>
      <c r="L283" s="242"/>
      <c r="M283" s="243" t="s">
        <v>19</v>
      </c>
      <c r="N283" s="244" t="s">
        <v>42</v>
      </c>
      <c r="O283" s="85"/>
      <c r="P283" s="214">
        <f>O283*H283</f>
        <v>0</v>
      </c>
      <c r="Q283" s="214">
        <v>0.00077999999999999999</v>
      </c>
      <c r="R283" s="214">
        <f>Q283*H283</f>
        <v>0.18558540000000001</v>
      </c>
      <c r="S283" s="214">
        <v>0</v>
      </c>
      <c r="T283" s="215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16" t="s">
        <v>586</v>
      </c>
      <c r="AT283" s="216" t="s">
        <v>220</v>
      </c>
      <c r="AU283" s="216" t="s">
        <v>81</v>
      </c>
      <c r="AY283" s="18" t="s">
        <v>118</v>
      </c>
      <c r="BE283" s="217">
        <f>IF(N283="základní",J283,0)</f>
        <v>0</v>
      </c>
      <c r="BF283" s="217">
        <f>IF(N283="snížená",J283,0)</f>
        <v>0</v>
      </c>
      <c r="BG283" s="217">
        <f>IF(N283="zákl. přenesená",J283,0)</f>
        <v>0</v>
      </c>
      <c r="BH283" s="217">
        <f>IF(N283="sníž. přenesená",J283,0)</f>
        <v>0</v>
      </c>
      <c r="BI283" s="217">
        <f>IF(N283="nulová",J283,0)</f>
        <v>0</v>
      </c>
      <c r="BJ283" s="18" t="s">
        <v>79</v>
      </c>
      <c r="BK283" s="217">
        <f>ROUND(I283*H283,2)</f>
        <v>0</v>
      </c>
      <c r="BL283" s="18" t="s">
        <v>586</v>
      </c>
      <c r="BM283" s="216" t="s">
        <v>587</v>
      </c>
    </row>
    <row r="284" s="13" customFormat="1">
      <c r="A284" s="13"/>
      <c r="B284" s="223"/>
      <c r="C284" s="224"/>
      <c r="D284" s="225" t="s">
        <v>175</v>
      </c>
      <c r="E284" s="224"/>
      <c r="F284" s="227" t="s">
        <v>588</v>
      </c>
      <c r="G284" s="224"/>
      <c r="H284" s="228">
        <v>237.93000000000001</v>
      </c>
      <c r="I284" s="229"/>
      <c r="J284" s="224"/>
      <c r="K284" s="224"/>
      <c r="L284" s="230"/>
      <c r="M284" s="231"/>
      <c r="N284" s="232"/>
      <c r="O284" s="232"/>
      <c r="P284" s="232"/>
      <c r="Q284" s="232"/>
      <c r="R284" s="232"/>
      <c r="S284" s="232"/>
      <c r="T284" s="23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4" t="s">
        <v>175</v>
      </c>
      <c r="AU284" s="234" t="s">
        <v>81</v>
      </c>
      <c r="AV284" s="13" t="s">
        <v>81</v>
      </c>
      <c r="AW284" s="13" t="s">
        <v>4</v>
      </c>
      <c r="AX284" s="13" t="s">
        <v>79</v>
      </c>
      <c r="AY284" s="234" t="s">
        <v>118</v>
      </c>
    </row>
    <row r="285" s="2" customFormat="1" ht="33" customHeight="1">
      <c r="A285" s="39"/>
      <c r="B285" s="40"/>
      <c r="C285" s="205" t="s">
        <v>589</v>
      </c>
      <c r="D285" s="205" t="s">
        <v>120</v>
      </c>
      <c r="E285" s="206" t="s">
        <v>590</v>
      </c>
      <c r="F285" s="207" t="s">
        <v>591</v>
      </c>
      <c r="G285" s="208" t="s">
        <v>184</v>
      </c>
      <c r="H285" s="209">
        <v>52.984999999999999</v>
      </c>
      <c r="I285" s="210"/>
      <c r="J285" s="211">
        <f>ROUND(I285*H285,2)</f>
        <v>0</v>
      </c>
      <c r="K285" s="207" t="s">
        <v>124</v>
      </c>
      <c r="L285" s="45"/>
      <c r="M285" s="212" t="s">
        <v>19</v>
      </c>
      <c r="N285" s="213" t="s">
        <v>42</v>
      </c>
      <c r="O285" s="85"/>
      <c r="P285" s="214">
        <f>O285*H285</f>
        <v>0</v>
      </c>
      <c r="Q285" s="214">
        <v>0</v>
      </c>
      <c r="R285" s="214">
        <f>Q285*H285</f>
        <v>0</v>
      </c>
      <c r="S285" s="214">
        <v>0</v>
      </c>
      <c r="T285" s="215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16" t="s">
        <v>430</v>
      </c>
      <c r="AT285" s="216" t="s">
        <v>120</v>
      </c>
      <c r="AU285" s="216" t="s">
        <v>81</v>
      </c>
      <c r="AY285" s="18" t="s">
        <v>118</v>
      </c>
      <c r="BE285" s="217">
        <f>IF(N285="základní",J285,0)</f>
        <v>0</v>
      </c>
      <c r="BF285" s="217">
        <f>IF(N285="snížená",J285,0)</f>
        <v>0</v>
      </c>
      <c r="BG285" s="217">
        <f>IF(N285="zákl. přenesená",J285,0)</f>
        <v>0</v>
      </c>
      <c r="BH285" s="217">
        <f>IF(N285="sníž. přenesená",J285,0)</f>
        <v>0</v>
      </c>
      <c r="BI285" s="217">
        <f>IF(N285="nulová",J285,0)</f>
        <v>0</v>
      </c>
      <c r="BJ285" s="18" t="s">
        <v>79</v>
      </c>
      <c r="BK285" s="217">
        <f>ROUND(I285*H285,2)</f>
        <v>0</v>
      </c>
      <c r="BL285" s="18" t="s">
        <v>430</v>
      </c>
      <c r="BM285" s="216" t="s">
        <v>592</v>
      </c>
    </row>
    <row r="286" s="2" customFormat="1">
      <c r="A286" s="39"/>
      <c r="B286" s="40"/>
      <c r="C286" s="41"/>
      <c r="D286" s="218" t="s">
        <v>127</v>
      </c>
      <c r="E286" s="41"/>
      <c r="F286" s="219" t="s">
        <v>593</v>
      </c>
      <c r="G286" s="41"/>
      <c r="H286" s="41"/>
      <c r="I286" s="220"/>
      <c r="J286" s="41"/>
      <c r="K286" s="41"/>
      <c r="L286" s="45"/>
      <c r="M286" s="255"/>
      <c r="N286" s="256"/>
      <c r="O286" s="257"/>
      <c r="P286" s="257"/>
      <c r="Q286" s="257"/>
      <c r="R286" s="257"/>
      <c r="S286" s="257"/>
      <c r="T286" s="258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127</v>
      </c>
      <c r="AU286" s="18" t="s">
        <v>81</v>
      </c>
    </row>
    <row r="287" s="2" customFormat="1" ht="6.96" customHeight="1">
      <c r="A287" s="39"/>
      <c r="B287" s="60"/>
      <c r="C287" s="61"/>
      <c r="D287" s="61"/>
      <c r="E287" s="61"/>
      <c r="F287" s="61"/>
      <c r="G287" s="61"/>
      <c r="H287" s="61"/>
      <c r="I287" s="61"/>
      <c r="J287" s="61"/>
      <c r="K287" s="61"/>
      <c r="L287" s="45"/>
      <c r="M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</row>
  </sheetData>
  <sheetProtection sheet="1" autoFilter="0" formatColumns="0" formatRows="0" objects="1" scenarios="1" spinCount="100000" saltValue="O5lchW/E3UNMNTsC4rlHrOEetyKreoiOoQJGWPUPD24bLiH45zQirqTiowpAo6i4cxPsg1pOJHzws2S9+mXJWQ==" hashValue="hs94Yx6FAzo/ekAOk6zZVVWcAXVhQF2rYfXntKK6o1gculLqQ5eX0jc4WQ8RyMZfRSBsS0qllbBrjmNJcCuyqQ==" algorithmName="SHA-512" password="CC35"/>
  <autoFilter ref="C89:K286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4" r:id="rId1" display="https://podminky.urs.cz/item/CS_URS_2024_02/113106123"/>
    <hyperlink ref="F96" r:id="rId2" display="https://podminky.urs.cz/item/CS_URS_2024_02/113107141"/>
    <hyperlink ref="F98" r:id="rId3" display="https://podminky.urs.cz/item/CS_URS_2024_02/113107143"/>
    <hyperlink ref="F100" r:id="rId4" display="https://podminky.urs.cz/item/CS_URS_2024_02/113201112"/>
    <hyperlink ref="F102" r:id="rId5" display="https://podminky.urs.cz/item/CS_URS_2024_02/119002121"/>
    <hyperlink ref="F104" r:id="rId6" display="https://podminky.urs.cz/item/CS_URS_2024_02/119002122"/>
    <hyperlink ref="F106" r:id="rId7" display="https://podminky.urs.cz/item/CS_URS_2024_02/122111101"/>
    <hyperlink ref="F108" r:id="rId8" display="https://podminky.urs.cz/item/CS_URS_2024_02/131113701"/>
    <hyperlink ref="F110" r:id="rId9" display="https://podminky.urs.cz/item/CS_URS_2024_02/162351104"/>
    <hyperlink ref="F112" r:id="rId10" display="https://podminky.urs.cz/item/CS_URS_2024_02/162751119"/>
    <hyperlink ref="F115" r:id="rId11" display="https://podminky.urs.cz/item/CS_URS_2024_02/171152501"/>
    <hyperlink ref="F117" r:id="rId12" display="https://podminky.urs.cz/item/CS_URS_2024_02/171201231"/>
    <hyperlink ref="F120" r:id="rId13" display="https://podminky.urs.cz/item/CS_URS_2024_02/171251201"/>
    <hyperlink ref="F123" r:id="rId14" display="https://podminky.urs.cz/item/CS_URS_2024_02/564851111"/>
    <hyperlink ref="F125" r:id="rId15" display="https://podminky.urs.cz/item/CS_URS_2024_02/564871111"/>
    <hyperlink ref="F127" r:id="rId16" display="https://podminky.urs.cz/item/CS_URS_2024_02/566901234"/>
    <hyperlink ref="F129" r:id="rId17" display="https://podminky.urs.cz/item/CS_URS_2024_02/572341112"/>
    <hyperlink ref="F131" r:id="rId18" display="https://podminky.urs.cz/item/CS_URS_2024_02/596211131"/>
    <hyperlink ref="F134" r:id="rId19" display="https://podminky.urs.cz/item/CS_URS_2024_02/596211131"/>
    <hyperlink ref="F137" r:id="rId20" display="https://podminky.urs.cz/item/CS_URS_2024_02/596211133"/>
    <hyperlink ref="F140" r:id="rId21" display="https://podminky.urs.cz/item/CS_URS_2024_02/596211231"/>
    <hyperlink ref="F144" r:id="rId22" display="https://podminky.urs.cz/item/CS_URS_2024_02/596211232"/>
    <hyperlink ref="F147" r:id="rId23" display="https://podminky.urs.cz/item/CS_URS_2024_02/596991112"/>
    <hyperlink ref="F150" r:id="rId24" display="https://podminky.urs.cz/item/CS_URS_2024_02/899132212"/>
    <hyperlink ref="F153" r:id="rId25" display="https://podminky.urs.cz/item/CS_URS_2024_02/899132213"/>
    <hyperlink ref="F157" r:id="rId26" display="https://podminky.urs.cz/item/CS_URS_2024_02/911381212"/>
    <hyperlink ref="F159" r:id="rId27" display="https://podminky.urs.cz/item/CS_URS_2024_02/911381215"/>
    <hyperlink ref="F161" r:id="rId28" display="https://podminky.urs.cz/item/CS_URS_2024_02/911381222"/>
    <hyperlink ref="F163" r:id="rId29" display="https://podminky.urs.cz/item/CS_URS_2024_02/913121111"/>
    <hyperlink ref="F165" r:id="rId30" display="https://podminky.urs.cz/item/CS_URS_2024_02/913211111"/>
    <hyperlink ref="F167" r:id="rId31" display="https://podminky.urs.cz/item/CS_URS_2024_02/914111111"/>
    <hyperlink ref="F171" r:id="rId32" display="https://podminky.urs.cz/item/CS_URS_2024_02/914511111"/>
    <hyperlink ref="F174" r:id="rId33" display="https://podminky.urs.cz/item/CS_URS_2024_02/915223121"/>
    <hyperlink ref="F176" r:id="rId34" display="https://podminky.urs.cz/item/CS_URS_2024_02/915231111"/>
    <hyperlink ref="F178" r:id="rId35" display="https://podminky.urs.cz/item/CS_URS_2024_02/915621111"/>
    <hyperlink ref="F180" r:id="rId36" display="https://podminky.urs.cz/item/CS_URS_2024_02/916131213"/>
    <hyperlink ref="F184" r:id="rId37" display="https://podminky.urs.cz/item/CS_URS_2024_02/916131213"/>
    <hyperlink ref="F188" r:id="rId38" display="https://podminky.urs.cz/item/CS_URS_2024_02/916131213"/>
    <hyperlink ref="F192" r:id="rId39" display="https://podminky.urs.cz/item/CS_URS_2024_02/916231213"/>
    <hyperlink ref="F196" r:id="rId40" display="https://podminky.urs.cz/item/CS_URS_2024_02/916991121"/>
    <hyperlink ref="F198" r:id="rId41" display="https://podminky.urs.cz/item/CS_URS_2024_02/919112223"/>
    <hyperlink ref="F200" r:id="rId42" display="https://podminky.urs.cz/item/CS_URS_2024_02/919121223"/>
    <hyperlink ref="F202" r:id="rId43" display="https://podminky.urs.cz/item/CS_URS_2024_02/919735112"/>
    <hyperlink ref="F204" r:id="rId44" display="https://podminky.urs.cz/item/CS_URS_2024_02/919794441"/>
    <hyperlink ref="F206" r:id="rId45" display="https://podminky.urs.cz/item/CS_URS_2024_02/936104211"/>
    <hyperlink ref="F209" r:id="rId46" display="https://podminky.urs.cz/item/CS_URS_2024_02/938908411"/>
    <hyperlink ref="F211" r:id="rId47" display="https://podminky.urs.cz/item/CS_URS_2024_02/939191011"/>
    <hyperlink ref="F213" r:id="rId48" display="https://podminky.urs.cz/item/CS_URS_2024_02/939191021"/>
    <hyperlink ref="F215" r:id="rId49" display="https://podminky.urs.cz/item/CS_URS_2024_02/939392014"/>
    <hyperlink ref="F217" r:id="rId50" display="https://podminky.urs.cz/item/CS_URS_2024_02/939591040"/>
    <hyperlink ref="F219" r:id="rId51" display="https://podminky.urs.cz/item/CS_URS_2024_02/966006132"/>
    <hyperlink ref="F221" r:id="rId52" display="https://podminky.urs.cz/item/CS_URS_2024_02/966007213"/>
    <hyperlink ref="F224" r:id="rId53" display="https://podminky.urs.cz/item/CS_URS_2024_02/997221551"/>
    <hyperlink ref="F226" r:id="rId54" display="https://podminky.urs.cz/item/CS_URS_2024_02/997221559"/>
    <hyperlink ref="F229" r:id="rId55" display="https://podminky.urs.cz/item/CS_URS_2024_02/997221561"/>
    <hyperlink ref="F231" r:id="rId56" display="https://podminky.urs.cz/item/CS_URS_2024_02/997221569"/>
    <hyperlink ref="F234" r:id="rId57" display="https://podminky.urs.cz/item/CS_URS_2024_02/997221611"/>
    <hyperlink ref="F236" r:id="rId58" display="https://podminky.urs.cz/item/CS_URS_2024_02/997221612"/>
    <hyperlink ref="F238" r:id="rId59" display="https://podminky.urs.cz/item/CS_URS_2024_02/997221873"/>
    <hyperlink ref="F240" r:id="rId60" display="https://podminky.urs.cz/item/CS_URS_2024_02/997221875"/>
    <hyperlink ref="F243" r:id="rId61" display="https://podminky.urs.cz/item/CS_URS_2024_02/998223011"/>
    <hyperlink ref="F245" r:id="rId62" display="https://podminky.urs.cz/item/CS_URS_2024_02/998223091"/>
    <hyperlink ref="F250" r:id="rId63" display="https://podminky.urs.cz/item/CS_URS_2024_02/767161811"/>
    <hyperlink ref="F254" r:id="rId64" display="https://podminky.urs.cz/item/CS_URS_2024_02/460010011"/>
    <hyperlink ref="F256" r:id="rId65" display="https://podminky.urs.cz/item/CS_URS_2024_02/460010025"/>
    <hyperlink ref="F258" r:id="rId66" display="https://podminky.urs.cz/item/CS_URS_2024_02/460161131"/>
    <hyperlink ref="F260" r:id="rId67" display="https://podminky.urs.cz/item/CS_URS_2024_02/460241111"/>
    <hyperlink ref="F262" r:id="rId68" display="https://podminky.urs.cz/item/CS_URS_2024_02/460242121"/>
    <hyperlink ref="F264" r:id="rId69" display="https://podminky.urs.cz/item/CS_URS_2024_02/460321111"/>
    <hyperlink ref="F266" r:id="rId70" display="https://podminky.urs.cz/item/CS_URS_2024_02/460321121"/>
    <hyperlink ref="F268" r:id="rId71" display="https://podminky.urs.cz/item/CS_URS_2024_02/460361111"/>
    <hyperlink ref="F270" r:id="rId72" display="https://podminky.urs.cz/item/CS_URS_2024_02/460371111"/>
    <hyperlink ref="F272" r:id="rId73" display="https://podminky.urs.cz/item/CS_URS_2024_02/460391121"/>
    <hyperlink ref="F274" r:id="rId74" display="https://podminky.urs.cz/item/CS_URS_2024_02/460431141"/>
    <hyperlink ref="F276" r:id="rId75" display="https://podminky.urs.cz/item/CS_URS_2024_02/460661111"/>
    <hyperlink ref="F278" r:id="rId76" display="https://podminky.urs.cz/item/CS_URS_2024_02/460671111"/>
    <hyperlink ref="F280" r:id="rId77" display="https://podminky.urs.cz/item/CS_URS_2024_02/460671122"/>
    <hyperlink ref="F282" r:id="rId78" display="https://podminky.urs.cz/item/CS_URS_2024_02/460742132"/>
    <hyperlink ref="F286" r:id="rId79" display="https://podminky.urs.cz/item/CS_URS_2024_02/469981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85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Chodníky Běluňská - stavební úpravy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594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6. 9. 2024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ROUND((SUM(BE84:BE105)),  2)</f>
        <v>0</v>
      </c>
      <c r="G33" s="39"/>
      <c r="H33" s="39"/>
      <c r="I33" s="149">
        <v>0.20999999999999999</v>
      </c>
      <c r="J33" s="148">
        <f>ROUND(((SUM(BE84:BE105))*I33),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ROUND((SUM(BF84:BF105)),  2)</f>
        <v>0</v>
      </c>
      <c r="G34" s="39"/>
      <c r="H34" s="39"/>
      <c r="I34" s="149">
        <v>0.12</v>
      </c>
      <c r="J34" s="148">
        <f>ROUND(((SUM(BF84:BF105))*I34),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ROUND((SUM(BG84:BG105)),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ROUND((SUM(BH84:BH105)),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ROUND((SUM(BI84:BI105)),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Chodníky Běluňská - stavební úpravy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VON - Vedlejší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Praha 20</v>
      </c>
      <c r="G52" s="41"/>
      <c r="H52" s="41"/>
      <c r="I52" s="33" t="s">
        <v>23</v>
      </c>
      <c r="J52" s="73" t="str">
        <f>IF(J12="","",J12)</f>
        <v>6. 9. 2024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MČ Praha 20</v>
      </c>
      <c r="G54" s="41"/>
      <c r="H54" s="41"/>
      <c r="I54" s="33" t="s">
        <v>31</v>
      </c>
      <c r="J54" s="37" t="str">
        <f>E21</f>
        <v>EKIS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EKIS s.r.o.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89</v>
      </c>
      <c r="D57" s="163"/>
      <c r="E57" s="163"/>
      <c r="F57" s="163"/>
      <c r="G57" s="163"/>
      <c r="H57" s="163"/>
      <c r="I57" s="163"/>
      <c r="J57" s="164" t="s">
        <v>90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91</v>
      </c>
    </row>
    <row r="60" s="9" customFormat="1" ht="24.96" customHeight="1">
      <c r="A60" s="9"/>
      <c r="B60" s="166"/>
      <c r="C60" s="167"/>
      <c r="D60" s="168" t="s">
        <v>595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596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597</v>
      </c>
      <c r="E62" s="175"/>
      <c r="F62" s="175"/>
      <c r="G62" s="175"/>
      <c r="H62" s="175"/>
      <c r="I62" s="175"/>
      <c r="J62" s="176">
        <f>J91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598</v>
      </c>
      <c r="E63" s="175"/>
      <c r="F63" s="175"/>
      <c r="G63" s="175"/>
      <c r="H63" s="175"/>
      <c r="I63" s="175"/>
      <c r="J63" s="176">
        <f>J96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599</v>
      </c>
      <c r="E64" s="175"/>
      <c r="F64" s="175"/>
      <c r="G64" s="175"/>
      <c r="H64" s="175"/>
      <c r="I64" s="175"/>
      <c r="J64" s="176">
        <f>J103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103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Chodníky Běluňská - stavební úpravy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86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VON - Vedlejší náklady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>Praha 20</v>
      </c>
      <c r="G78" s="41"/>
      <c r="H78" s="41"/>
      <c r="I78" s="33" t="s">
        <v>23</v>
      </c>
      <c r="J78" s="73" t="str">
        <f>IF(J12="","",J12)</f>
        <v>6. 9. 2024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41"/>
      <c r="E80" s="41"/>
      <c r="F80" s="28" t="str">
        <f>E15</f>
        <v>MČ Praha 20</v>
      </c>
      <c r="G80" s="41"/>
      <c r="H80" s="41"/>
      <c r="I80" s="33" t="s">
        <v>31</v>
      </c>
      <c r="J80" s="37" t="str">
        <f>E21</f>
        <v>EKIS s.r.o.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29</v>
      </c>
      <c r="D81" s="41"/>
      <c r="E81" s="41"/>
      <c r="F81" s="28" t="str">
        <f>IF(E18="","",E18)</f>
        <v>Vyplň údaj</v>
      </c>
      <c r="G81" s="41"/>
      <c r="H81" s="41"/>
      <c r="I81" s="33" t="s">
        <v>34</v>
      </c>
      <c r="J81" s="37" t="str">
        <f>E24</f>
        <v>EKIS s.r.o.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104</v>
      </c>
      <c r="D83" s="181" t="s">
        <v>56</v>
      </c>
      <c r="E83" s="181" t="s">
        <v>52</v>
      </c>
      <c r="F83" s="181" t="s">
        <v>53</v>
      </c>
      <c r="G83" s="181" t="s">
        <v>105</v>
      </c>
      <c r="H83" s="181" t="s">
        <v>106</v>
      </c>
      <c r="I83" s="181" t="s">
        <v>107</v>
      </c>
      <c r="J83" s="181" t="s">
        <v>90</v>
      </c>
      <c r="K83" s="182" t="s">
        <v>108</v>
      </c>
      <c r="L83" s="183"/>
      <c r="M83" s="93" t="s">
        <v>19</v>
      </c>
      <c r="N83" s="94" t="s">
        <v>41</v>
      </c>
      <c r="O83" s="94" t="s">
        <v>109</v>
      </c>
      <c r="P83" s="94" t="s">
        <v>110</v>
      </c>
      <c r="Q83" s="94" t="s">
        <v>111</v>
      </c>
      <c r="R83" s="94" t="s">
        <v>112</v>
      </c>
      <c r="S83" s="94" t="s">
        <v>113</v>
      </c>
      <c r="T83" s="95" t="s">
        <v>114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115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</f>
        <v>0</v>
      </c>
      <c r="Q84" s="97"/>
      <c r="R84" s="186">
        <f>R85</f>
        <v>0</v>
      </c>
      <c r="S84" s="97"/>
      <c r="T84" s="187">
        <f>T85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70</v>
      </c>
      <c r="AU84" s="18" t="s">
        <v>91</v>
      </c>
      <c r="BK84" s="188">
        <f>BK85</f>
        <v>0</v>
      </c>
    </row>
    <row r="85" s="12" customFormat="1" ht="25.92" customHeight="1">
      <c r="A85" s="12"/>
      <c r="B85" s="189"/>
      <c r="C85" s="190"/>
      <c r="D85" s="191" t="s">
        <v>70</v>
      </c>
      <c r="E85" s="192" t="s">
        <v>600</v>
      </c>
      <c r="F85" s="192" t="s">
        <v>601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P86+P91+P96+P103</f>
        <v>0</v>
      </c>
      <c r="Q85" s="197"/>
      <c r="R85" s="198">
        <f>R86+R91+R96+R103</f>
        <v>0</v>
      </c>
      <c r="S85" s="197"/>
      <c r="T85" s="199">
        <f>T86+T91+T96+T103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143</v>
      </c>
      <c r="AT85" s="201" t="s">
        <v>70</v>
      </c>
      <c r="AU85" s="201" t="s">
        <v>71</v>
      </c>
      <c r="AY85" s="200" t="s">
        <v>118</v>
      </c>
      <c r="BK85" s="202">
        <f>BK86+BK91+BK96+BK103</f>
        <v>0</v>
      </c>
    </row>
    <row r="86" s="12" customFormat="1" ht="22.8" customHeight="1">
      <c r="A86" s="12"/>
      <c r="B86" s="189"/>
      <c r="C86" s="190"/>
      <c r="D86" s="191" t="s">
        <v>70</v>
      </c>
      <c r="E86" s="203" t="s">
        <v>602</v>
      </c>
      <c r="F86" s="203" t="s">
        <v>603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SUM(P87:P90)</f>
        <v>0</v>
      </c>
      <c r="Q86" s="197"/>
      <c r="R86" s="198">
        <f>SUM(R87:R90)</f>
        <v>0</v>
      </c>
      <c r="S86" s="197"/>
      <c r="T86" s="199">
        <f>SUM(T87:T90)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143</v>
      </c>
      <c r="AT86" s="201" t="s">
        <v>70</v>
      </c>
      <c r="AU86" s="201" t="s">
        <v>79</v>
      </c>
      <c r="AY86" s="200" t="s">
        <v>118</v>
      </c>
      <c r="BK86" s="202">
        <f>SUM(BK87:BK90)</f>
        <v>0</v>
      </c>
    </row>
    <row r="87" s="2" customFormat="1" ht="16.5" customHeight="1">
      <c r="A87" s="39"/>
      <c r="B87" s="40"/>
      <c r="C87" s="205" t="s">
        <v>79</v>
      </c>
      <c r="D87" s="205" t="s">
        <v>120</v>
      </c>
      <c r="E87" s="206" t="s">
        <v>604</v>
      </c>
      <c r="F87" s="207" t="s">
        <v>605</v>
      </c>
      <c r="G87" s="208" t="s">
        <v>606</v>
      </c>
      <c r="H87" s="209">
        <v>1</v>
      </c>
      <c r="I87" s="210"/>
      <c r="J87" s="211">
        <f>ROUND(I87*H87,2)</f>
        <v>0</v>
      </c>
      <c r="K87" s="207" t="s">
        <v>124</v>
      </c>
      <c r="L87" s="45"/>
      <c r="M87" s="212" t="s">
        <v>19</v>
      </c>
      <c r="N87" s="213" t="s">
        <v>42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607</v>
      </c>
      <c r="AT87" s="216" t="s">
        <v>120</v>
      </c>
      <c r="AU87" s="216" t="s">
        <v>81</v>
      </c>
      <c r="AY87" s="18" t="s">
        <v>118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79</v>
      </c>
      <c r="BK87" s="217">
        <f>ROUND(I87*H87,2)</f>
        <v>0</v>
      </c>
      <c r="BL87" s="18" t="s">
        <v>607</v>
      </c>
      <c r="BM87" s="216" t="s">
        <v>608</v>
      </c>
    </row>
    <row r="88" s="2" customFormat="1">
      <c r="A88" s="39"/>
      <c r="B88" s="40"/>
      <c r="C88" s="41"/>
      <c r="D88" s="218" t="s">
        <v>127</v>
      </c>
      <c r="E88" s="41"/>
      <c r="F88" s="219" t="s">
        <v>609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127</v>
      </c>
      <c r="AU88" s="18" t="s">
        <v>81</v>
      </c>
    </row>
    <row r="89" s="2" customFormat="1" ht="16.5" customHeight="1">
      <c r="A89" s="39"/>
      <c r="B89" s="40"/>
      <c r="C89" s="205" t="s">
        <v>81</v>
      </c>
      <c r="D89" s="205" t="s">
        <v>120</v>
      </c>
      <c r="E89" s="206" t="s">
        <v>610</v>
      </c>
      <c r="F89" s="207" t="s">
        <v>611</v>
      </c>
      <c r="G89" s="208" t="s">
        <v>606</v>
      </c>
      <c r="H89" s="209">
        <v>1</v>
      </c>
      <c r="I89" s="210"/>
      <c r="J89" s="211">
        <f>ROUND(I89*H89,2)</f>
        <v>0</v>
      </c>
      <c r="K89" s="207" t="s">
        <v>124</v>
      </c>
      <c r="L89" s="45"/>
      <c r="M89" s="212" t="s">
        <v>19</v>
      </c>
      <c r="N89" s="213" t="s">
        <v>42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607</v>
      </c>
      <c r="AT89" s="216" t="s">
        <v>120</v>
      </c>
      <c r="AU89" s="216" t="s">
        <v>81</v>
      </c>
      <c r="AY89" s="18" t="s">
        <v>118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607</v>
      </c>
      <c r="BM89" s="216" t="s">
        <v>612</v>
      </c>
    </row>
    <row r="90" s="2" customFormat="1">
      <c r="A90" s="39"/>
      <c r="B90" s="40"/>
      <c r="C90" s="41"/>
      <c r="D90" s="218" t="s">
        <v>127</v>
      </c>
      <c r="E90" s="41"/>
      <c r="F90" s="219" t="s">
        <v>613</v>
      </c>
      <c r="G90" s="41"/>
      <c r="H90" s="41"/>
      <c r="I90" s="220"/>
      <c r="J90" s="41"/>
      <c r="K90" s="41"/>
      <c r="L90" s="45"/>
      <c r="M90" s="221"/>
      <c r="N90" s="222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127</v>
      </c>
      <c r="AU90" s="18" t="s">
        <v>81</v>
      </c>
    </row>
    <row r="91" s="12" customFormat="1" ht="22.8" customHeight="1">
      <c r="A91" s="12"/>
      <c r="B91" s="189"/>
      <c r="C91" s="190"/>
      <c r="D91" s="191" t="s">
        <v>70</v>
      </c>
      <c r="E91" s="203" t="s">
        <v>614</v>
      </c>
      <c r="F91" s="203" t="s">
        <v>615</v>
      </c>
      <c r="G91" s="190"/>
      <c r="H91" s="190"/>
      <c r="I91" s="193"/>
      <c r="J91" s="204">
        <f>BK91</f>
        <v>0</v>
      </c>
      <c r="K91" s="190"/>
      <c r="L91" s="195"/>
      <c r="M91" s="196"/>
      <c r="N91" s="197"/>
      <c r="O91" s="197"/>
      <c r="P91" s="198">
        <f>SUM(P92:P95)</f>
        <v>0</v>
      </c>
      <c r="Q91" s="197"/>
      <c r="R91" s="198">
        <f>SUM(R92:R95)</f>
        <v>0</v>
      </c>
      <c r="S91" s="197"/>
      <c r="T91" s="199">
        <f>SUM(T92:T95)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0" t="s">
        <v>143</v>
      </c>
      <c r="AT91" s="201" t="s">
        <v>70</v>
      </c>
      <c r="AU91" s="201" t="s">
        <v>79</v>
      </c>
      <c r="AY91" s="200" t="s">
        <v>118</v>
      </c>
      <c r="BK91" s="202">
        <f>SUM(BK92:BK95)</f>
        <v>0</v>
      </c>
    </row>
    <row r="92" s="2" customFormat="1" ht="16.5" customHeight="1">
      <c r="A92" s="39"/>
      <c r="B92" s="40"/>
      <c r="C92" s="205" t="s">
        <v>133</v>
      </c>
      <c r="D92" s="205" t="s">
        <v>120</v>
      </c>
      <c r="E92" s="206" t="s">
        <v>616</v>
      </c>
      <c r="F92" s="207" t="s">
        <v>615</v>
      </c>
      <c r="G92" s="208" t="s">
        <v>606</v>
      </c>
      <c r="H92" s="209">
        <v>1</v>
      </c>
      <c r="I92" s="210"/>
      <c r="J92" s="211">
        <f>ROUND(I92*H92,2)</f>
        <v>0</v>
      </c>
      <c r="K92" s="207" t="s">
        <v>124</v>
      </c>
      <c r="L92" s="45"/>
      <c r="M92" s="212" t="s">
        <v>19</v>
      </c>
      <c r="N92" s="213" t="s">
        <v>42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607</v>
      </c>
      <c r="AT92" s="216" t="s">
        <v>120</v>
      </c>
      <c r="AU92" s="216" t="s">
        <v>81</v>
      </c>
      <c r="AY92" s="18" t="s">
        <v>118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79</v>
      </c>
      <c r="BK92" s="217">
        <f>ROUND(I92*H92,2)</f>
        <v>0</v>
      </c>
      <c r="BL92" s="18" t="s">
        <v>607</v>
      </c>
      <c r="BM92" s="216" t="s">
        <v>617</v>
      </c>
    </row>
    <row r="93" s="2" customFormat="1">
      <c r="A93" s="39"/>
      <c r="B93" s="40"/>
      <c r="C93" s="41"/>
      <c r="D93" s="218" t="s">
        <v>127</v>
      </c>
      <c r="E93" s="41"/>
      <c r="F93" s="219" t="s">
        <v>618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127</v>
      </c>
      <c r="AU93" s="18" t="s">
        <v>81</v>
      </c>
    </row>
    <row r="94" s="2" customFormat="1" ht="16.5" customHeight="1">
      <c r="A94" s="39"/>
      <c r="B94" s="40"/>
      <c r="C94" s="205" t="s">
        <v>125</v>
      </c>
      <c r="D94" s="205" t="s">
        <v>120</v>
      </c>
      <c r="E94" s="206" t="s">
        <v>619</v>
      </c>
      <c r="F94" s="207" t="s">
        <v>620</v>
      </c>
      <c r="G94" s="208" t="s">
        <v>606</v>
      </c>
      <c r="H94" s="209">
        <v>1</v>
      </c>
      <c r="I94" s="210"/>
      <c r="J94" s="211">
        <f>ROUND(I94*H94,2)</f>
        <v>0</v>
      </c>
      <c r="K94" s="207" t="s">
        <v>124</v>
      </c>
      <c r="L94" s="45"/>
      <c r="M94" s="212" t="s">
        <v>19</v>
      </c>
      <c r="N94" s="213" t="s">
        <v>42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607</v>
      </c>
      <c r="AT94" s="216" t="s">
        <v>120</v>
      </c>
      <c r="AU94" s="216" t="s">
        <v>81</v>
      </c>
      <c r="AY94" s="18" t="s">
        <v>118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79</v>
      </c>
      <c r="BK94" s="217">
        <f>ROUND(I94*H94,2)</f>
        <v>0</v>
      </c>
      <c r="BL94" s="18" t="s">
        <v>607</v>
      </c>
      <c r="BM94" s="216" t="s">
        <v>621</v>
      </c>
    </row>
    <row r="95" s="2" customFormat="1">
      <c r="A95" s="39"/>
      <c r="B95" s="40"/>
      <c r="C95" s="41"/>
      <c r="D95" s="218" t="s">
        <v>127</v>
      </c>
      <c r="E95" s="41"/>
      <c r="F95" s="219" t="s">
        <v>622</v>
      </c>
      <c r="G95" s="41"/>
      <c r="H95" s="41"/>
      <c r="I95" s="220"/>
      <c r="J95" s="41"/>
      <c r="K95" s="41"/>
      <c r="L95" s="45"/>
      <c r="M95" s="221"/>
      <c r="N95" s="222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127</v>
      </c>
      <c r="AU95" s="18" t="s">
        <v>81</v>
      </c>
    </row>
    <row r="96" s="12" customFormat="1" ht="22.8" customHeight="1">
      <c r="A96" s="12"/>
      <c r="B96" s="189"/>
      <c r="C96" s="190"/>
      <c r="D96" s="191" t="s">
        <v>70</v>
      </c>
      <c r="E96" s="203" t="s">
        <v>623</v>
      </c>
      <c r="F96" s="203" t="s">
        <v>624</v>
      </c>
      <c r="G96" s="190"/>
      <c r="H96" s="190"/>
      <c r="I96" s="193"/>
      <c r="J96" s="204">
        <f>BK96</f>
        <v>0</v>
      </c>
      <c r="K96" s="190"/>
      <c r="L96" s="195"/>
      <c r="M96" s="196"/>
      <c r="N96" s="197"/>
      <c r="O96" s="197"/>
      <c r="P96" s="198">
        <f>SUM(P97:P102)</f>
        <v>0</v>
      </c>
      <c r="Q96" s="197"/>
      <c r="R96" s="198">
        <f>SUM(R97:R102)</f>
        <v>0</v>
      </c>
      <c r="S96" s="197"/>
      <c r="T96" s="199">
        <f>SUM(T97:T102)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0" t="s">
        <v>143</v>
      </c>
      <c r="AT96" s="201" t="s">
        <v>70</v>
      </c>
      <c r="AU96" s="201" t="s">
        <v>79</v>
      </c>
      <c r="AY96" s="200" t="s">
        <v>118</v>
      </c>
      <c r="BK96" s="202">
        <f>SUM(BK97:BK102)</f>
        <v>0</v>
      </c>
    </row>
    <row r="97" s="2" customFormat="1" ht="16.5" customHeight="1">
      <c r="A97" s="39"/>
      <c r="B97" s="40"/>
      <c r="C97" s="205" t="s">
        <v>143</v>
      </c>
      <c r="D97" s="205" t="s">
        <v>120</v>
      </c>
      <c r="E97" s="206" t="s">
        <v>625</v>
      </c>
      <c r="F97" s="207" t="s">
        <v>626</v>
      </c>
      <c r="G97" s="208" t="s">
        <v>606</v>
      </c>
      <c r="H97" s="209">
        <v>1</v>
      </c>
      <c r="I97" s="210"/>
      <c r="J97" s="211">
        <f>ROUND(I97*H97,2)</f>
        <v>0</v>
      </c>
      <c r="K97" s="207" t="s">
        <v>124</v>
      </c>
      <c r="L97" s="45"/>
      <c r="M97" s="212" t="s">
        <v>19</v>
      </c>
      <c r="N97" s="213" t="s">
        <v>42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607</v>
      </c>
      <c r="AT97" s="216" t="s">
        <v>120</v>
      </c>
      <c r="AU97" s="216" t="s">
        <v>81</v>
      </c>
      <c r="AY97" s="18" t="s">
        <v>118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607</v>
      </c>
      <c r="BM97" s="216" t="s">
        <v>627</v>
      </c>
    </row>
    <row r="98" s="2" customFormat="1">
      <c r="A98" s="39"/>
      <c r="B98" s="40"/>
      <c r="C98" s="41"/>
      <c r="D98" s="218" t="s">
        <v>127</v>
      </c>
      <c r="E98" s="41"/>
      <c r="F98" s="219" t="s">
        <v>628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127</v>
      </c>
      <c r="AU98" s="18" t="s">
        <v>81</v>
      </c>
    </row>
    <row r="99" s="2" customFormat="1" ht="16.5" customHeight="1">
      <c r="A99" s="39"/>
      <c r="B99" s="40"/>
      <c r="C99" s="205" t="s">
        <v>149</v>
      </c>
      <c r="D99" s="205" t="s">
        <v>120</v>
      </c>
      <c r="E99" s="206" t="s">
        <v>629</v>
      </c>
      <c r="F99" s="207" t="s">
        <v>630</v>
      </c>
      <c r="G99" s="208" t="s">
        <v>606</v>
      </c>
      <c r="H99" s="209">
        <v>1</v>
      </c>
      <c r="I99" s="210"/>
      <c r="J99" s="211">
        <f>ROUND(I99*H99,2)</f>
        <v>0</v>
      </c>
      <c r="K99" s="207" t="s">
        <v>124</v>
      </c>
      <c r="L99" s="45"/>
      <c r="M99" s="212" t="s">
        <v>19</v>
      </c>
      <c r="N99" s="213" t="s">
        <v>42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607</v>
      </c>
      <c r="AT99" s="216" t="s">
        <v>120</v>
      </c>
      <c r="AU99" s="216" t="s">
        <v>81</v>
      </c>
      <c r="AY99" s="18" t="s">
        <v>118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79</v>
      </c>
      <c r="BK99" s="217">
        <f>ROUND(I99*H99,2)</f>
        <v>0</v>
      </c>
      <c r="BL99" s="18" t="s">
        <v>607</v>
      </c>
      <c r="BM99" s="216" t="s">
        <v>631</v>
      </c>
    </row>
    <row r="100" s="2" customFormat="1">
      <c r="A100" s="39"/>
      <c r="B100" s="40"/>
      <c r="C100" s="41"/>
      <c r="D100" s="218" t="s">
        <v>127</v>
      </c>
      <c r="E100" s="41"/>
      <c r="F100" s="219" t="s">
        <v>632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127</v>
      </c>
      <c r="AU100" s="18" t="s">
        <v>81</v>
      </c>
    </row>
    <row r="101" s="14" customFormat="1">
      <c r="A101" s="14"/>
      <c r="B101" s="245"/>
      <c r="C101" s="246"/>
      <c r="D101" s="225" t="s">
        <v>175</v>
      </c>
      <c r="E101" s="247" t="s">
        <v>19</v>
      </c>
      <c r="F101" s="248" t="s">
        <v>633</v>
      </c>
      <c r="G101" s="246"/>
      <c r="H101" s="247" t="s">
        <v>19</v>
      </c>
      <c r="I101" s="249"/>
      <c r="J101" s="246"/>
      <c r="K101" s="246"/>
      <c r="L101" s="250"/>
      <c r="M101" s="251"/>
      <c r="N101" s="252"/>
      <c r="O101" s="252"/>
      <c r="P101" s="252"/>
      <c r="Q101" s="252"/>
      <c r="R101" s="252"/>
      <c r="S101" s="252"/>
      <c r="T101" s="253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4" t="s">
        <v>175</v>
      </c>
      <c r="AU101" s="254" t="s">
        <v>81</v>
      </c>
      <c r="AV101" s="14" t="s">
        <v>79</v>
      </c>
      <c r="AW101" s="14" t="s">
        <v>33</v>
      </c>
      <c r="AX101" s="14" t="s">
        <v>71</v>
      </c>
      <c r="AY101" s="254" t="s">
        <v>118</v>
      </c>
    </row>
    <row r="102" s="13" customFormat="1">
      <c r="A102" s="13"/>
      <c r="B102" s="223"/>
      <c r="C102" s="224"/>
      <c r="D102" s="225" t="s">
        <v>175</v>
      </c>
      <c r="E102" s="226" t="s">
        <v>19</v>
      </c>
      <c r="F102" s="227" t="s">
        <v>79</v>
      </c>
      <c r="G102" s="224"/>
      <c r="H102" s="228">
        <v>1</v>
      </c>
      <c r="I102" s="229"/>
      <c r="J102" s="224"/>
      <c r="K102" s="224"/>
      <c r="L102" s="230"/>
      <c r="M102" s="231"/>
      <c r="N102" s="232"/>
      <c r="O102" s="232"/>
      <c r="P102" s="232"/>
      <c r="Q102" s="232"/>
      <c r="R102" s="232"/>
      <c r="S102" s="232"/>
      <c r="T102" s="23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4" t="s">
        <v>175</v>
      </c>
      <c r="AU102" s="234" t="s">
        <v>81</v>
      </c>
      <c r="AV102" s="13" t="s">
        <v>81</v>
      </c>
      <c r="AW102" s="13" t="s">
        <v>33</v>
      </c>
      <c r="AX102" s="13" t="s">
        <v>79</v>
      </c>
      <c r="AY102" s="234" t="s">
        <v>118</v>
      </c>
    </row>
    <row r="103" s="12" customFormat="1" ht="22.8" customHeight="1">
      <c r="A103" s="12"/>
      <c r="B103" s="189"/>
      <c r="C103" s="190"/>
      <c r="D103" s="191" t="s">
        <v>70</v>
      </c>
      <c r="E103" s="203" t="s">
        <v>634</v>
      </c>
      <c r="F103" s="203" t="s">
        <v>635</v>
      </c>
      <c r="G103" s="190"/>
      <c r="H103" s="190"/>
      <c r="I103" s="193"/>
      <c r="J103" s="204">
        <f>BK103</f>
        <v>0</v>
      </c>
      <c r="K103" s="190"/>
      <c r="L103" s="195"/>
      <c r="M103" s="196"/>
      <c r="N103" s="197"/>
      <c r="O103" s="197"/>
      <c r="P103" s="198">
        <f>SUM(P104:P105)</f>
        <v>0</v>
      </c>
      <c r="Q103" s="197"/>
      <c r="R103" s="198">
        <f>SUM(R104:R105)</f>
        <v>0</v>
      </c>
      <c r="S103" s="197"/>
      <c r="T103" s="199">
        <f>SUM(T104:T105)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0" t="s">
        <v>143</v>
      </c>
      <c r="AT103" s="201" t="s">
        <v>70</v>
      </c>
      <c r="AU103" s="201" t="s">
        <v>79</v>
      </c>
      <c r="AY103" s="200" t="s">
        <v>118</v>
      </c>
      <c r="BK103" s="202">
        <f>SUM(BK104:BK105)</f>
        <v>0</v>
      </c>
    </row>
    <row r="104" s="2" customFormat="1" ht="16.5" customHeight="1">
      <c r="A104" s="39"/>
      <c r="B104" s="40"/>
      <c r="C104" s="205" t="s">
        <v>154</v>
      </c>
      <c r="D104" s="205" t="s">
        <v>120</v>
      </c>
      <c r="E104" s="206" t="s">
        <v>636</v>
      </c>
      <c r="F104" s="207" t="s">
        <v>637</v>
      </c>
      <c r="G104" s="208" t="s">
        <v>606</v>
      </c>
      <c r="H104" s="209">
        <v>1</v>
      </c>
      <c r="I104" s="210"/>
      <c r="J104" s="211">
        <f>ROUND(I104*H104,2)</f>
        <v>0</v>
      </c>
      <c r="K104" s="207" t="s">
        <v>124</v>
      </c>
      <c r="L104" s="45"/>
      <c r="M104" s="212" t="s">
        <v>19</v>
      </c>
      <c r="N104" s="213" t="s">
        <v>42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607</v>
      </c>
      <c r="AT104" s="216" t="s">
        <v>120</v>
      </c>
      <c r="AU104" s="216" t="s">
        <v>81</v>
      </c>
      <c r="AY104" s="18" t="s">
        <v>118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79</v>
      </c>
      <c r="BK104" s="217">
        <f>ROUND(I104*H104,2)</f>
        <v>0</v>
      </c>
      <c r="BL104" s="18" t="s">
        <v>607</v>
      </c>
      <c r="BM104" s="216" t="s">
        <v>638</v>
      </c>
    </row>
    <row r="105" s="2" customFormat="1">
      <c r="A105" s="39"/>
      <c r="B105" s="40"/>
      <c r="C105" s="41"/>
      <c r="D105" s="218" t="s">
        <v>127</v>
      </c>
      <c r="E105" s="41"/>
      <c r="F105" s="219" t="s">
        <v>639</v>
      </c>
      <c r="G105" s="41"/>
      <c r="H105" s="41"/>
      <c r="I105" s="220"/>
      <c r="J105" s="41"/>
      <c r="K105" s="41"/>
      <c r="L105" s="45"/>
      <c r="M105" s="255"/>
      <c r="N105" s="256"/>
      <c r="O105" s="257"/>
      <c r="P105" s="257"/>
      <c r="Q105" s="257"/>
      <c r="R105" s="257"/>
      <c r="S105" s="257"/>
      <c r="T105" s="258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127</v>
      </c>
      <c r="AU105" s="18" t="s">
        <v>81</v>
      </c>
    </row>
    <row r="106" s="2" customFormat="1" ht="6.96" customHeight="1">
      <c r="A106" s="39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45"/>
      <c r="M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</sheetData>
  <sheetProtection sheet="1" autoFilter="0" formatColumns="0" formatRows="0" objects="1" scenarios="1" spinCount="100000" saltValue="iZeLBcmoJRyxY+vQ0W9loUcw/865lrOeQB9C/zvfmw/NCvoLNkMCIxbV0QaclWjo36MNsDlm8TkrQQIn8aD++A==" hashValue="YAUSS1kIVN/Bm8KQXFjEl7KGGvckodEx+i0qgO0aTX5NlOMmYRYYj97BWzernyVsmNyHLNHT8XgpP05obvnFRQ==" algorithmName="SHA-512" password="CC35"/>
  <autoFilter ref="C83:K105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4_02/012002000"/>
    <hyperlink ref="F90" r:id="rId2" display="https://podminky.urs.cz/item/CS_URS_2024_02/013254000"/>
    <hyperlink ref="F93" r:id="rId3" display="https://podminky.urs.cz/item/CS_URS_2024_02/030001000"/>
    <hyperlink ref="F95" r:id="rId4" display="https://podminky.urs.cz/item/CS_URS_2024_02/034303000"/>
    <hyperlink ref="F98" r:id="rId5" display="https://podminky.urs.cz/item/CS_URS_2024_02/043154000"/>
    <hyperlink ref="F100" r:id="rId6" display="https://podminky.urs.cz/item/CS_URS_2024_02/043234000"/>
    <hyperlink ref="F105" r:id="rId7" display="https://podminky.urs.cz/item/CS_URS_2024_02/072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59" customWidth="1"/>
    <col min="2" max="2" width="1.667969" style="259" customWidth="1"/>
    <col min="3" max="4" width="5" style="259" customWidth="1"/>
    <col min="5" max="5" width="11.66016" style="259" customWidth="1"/>
    <col min="6" max="6" width="9.160156" style="259" customWidth="1"/>
    <col min="7" max="7" width="5" style="259" customWidth="1"/>
    <col min="8" max="8" width="77.83203" style="259" customWidth="1"/>
    <col min="9" max="10" width="20" style="259" customWidth="1"/>
    <col min="11" max="11" width="1.667969" style="259" customWidth="1"/>
  </cols>
  <sheetData>
    <row r="1" s="1" customFormat="1" ht="37.5" customHeight="1"/>
    <row r="2" s="1" customFormat="1" ht="7.5" customHeight="1">
      <c r="B2" s="260"/>
      <c r="C2" s="261"/>
      <c r="D2" s="261"/>
      <c r="E2" s="261"/>
      <c r="F2" s="261"/>
      <c r="G2" s="261"/>
      <c r="H2" s="261"/>
      <c r="I2" s="261"/>
      <c r="J2" s="261"/>
      <c r="K2" s="262"/>
    </row>
    <row r="3" s="15" customFormat="1" ht="45" customHeight="1">
      <c r="B3" s="263"/>
      <c r="C3" s="264" t="s">
        <v>640</v>
      </c>
      <c r="D3" s="264"/>
      <c r="E3" s="264"/>
      <c r="F3" s="264"/>
      <c r="G3" s="264"/>
      <c r="H3" s="264"/>
      <c r="I3" s="264"/>
      <c r="J3" s="264"/>
      <c r="K3" s="265"/>
    </row>
    <row r="4" s="1" customFormat="1" ht="25.5" customHeight="1">
      <c r="B4" s="266"/>
      <c r="C4" s="267" t="s">
        <v>641</v>
      </c>
      <c r="D4" s="267"/>
      <c r="E4" s="267"/>
      <c r="F4" s="267"/>
      <c r="G4" s="267"/>
      <c r="H4" s="267"/>
      <c r="I4" s="267"/>
      <c r="J4" s="267"/>
      <c r="K4" s="268"/>
    </row>
    <row r="5" s="1" customFormat="1" ht="5.25" customHeight="1">
      <c r="B5" s="266"/>
      <c r="C5" s="269"/>
      <c r="D5" s="269"/>
      <c r="E5" s="269"/>
      <c r="F5" s="269"/>
      <c r="G5" s="269"/>
      <c r="H5" s="269"/>
      <c r="I5" s="269"/>
      <c r="J5" s="269"/>
      <c r="K5" s="268"/>
    </row>
    <row r="6" s="1" customFormat="1" ht="15" customHeight="1">
      <c r="B6" s="266"/>
      <c r="C6" s="270" t="s">
        <v>642</v>
      </c>
      <c r="D6" s="270"/>
      <c r="E6" s="270"/>
      <c r="F6" s="270"/>
      <c r="G6" s="270"/>
      <c r="H6" s="270"/>
      <c r="I6" s="270"/>
      <c r="J6" s="270"/>
      <c r="K6" s="268"/>
    </row>
    <row r="7" s="1" customFormat="1" ht="15" customHeight="1">
      <c r="B7" s="271"/>
      <c r="C7" s="270" t="s">
        <v>643</v>
      </c>
      <c r="D7" s="270"/>
      <c r="E7" s="270"/>
      <c r="F7" s="270"/>
      <c r="G7" s="270"/>
      <c r="H7" s="270"/>
      <c r="I7" s="270"/>
      <c r="J7" s="270"/>
      <c r="K7" s="268"/>
    </row>
    <row r="8" s="1" customFormat="1" ht="12.75" customHeight="1">
      <c r="B8" s="271"/>
      <c r="C8" s="270"/>
      <c r="D8" s="270"/>
      <c r="E8" s="270"/>
      <c r="F8" s="270"/>
      <c r="G8" s="270"/>
      <c r="H8" s="270"/>
      <c r="I8" s="270"/>
      <c r="J8" s="270"/>
      <c r="K8" s="268"/>
    </row>
    <row r="9" s="1" customFormat="1" ht="15" customHeight="1">
      <c r="B9" s="271"/>
      <c r="C9" s="270" t="s">
        <v>644</v>
      </c>
      <c r="D9" s="270"/>
      <c r="E9" s="270"/>
      <c r="F9" s="270"/>
      <c r="G9" s="270"/>
      <c r="H9" s="270"/>
      <c r="I9" s="270"/>
      <c r="J9" s="270"/>
      <c r="K9" s="268"/>
    </row>
    <row r="10" s="1" customFormat="1" ht="15" customHeight="1">
      <c r="B10" s="271"/>
      <c r="C10" s="270"/>
      <c r="D10" s="270" t="s">
        <v>645</v>
      </c>
      <c r="E10" s="270"/>
      <c r="F10" s="270"/>
      <c r="G10" s="270"/>
      <c r="H10" s="270"/>
      <c r="I10" s="270"/>
      <c r="J10" s="270"/>
      <c r="K10" s="268"/>
    </row>
    <row r="11" s="1" customFormat="1" ht="15" customHeight="1">
      <c r="B11" s="271"/>
      <c r="C11" s="272"/>
      <c r="D11" s="270" t="s">
        <v>646</v>
      </c>
      <c r="E11" s="270"/>
      <c r="F11" s="270"/>
      <c r="G11" s="270"/>
      <c r="H11" s="270"/>
      <c r="I11" s="270"/>
      <c r="J11" s="270"/>
      <c r="K11" s="268"/>
    </row>
    <row r="12" s="1" customFormat="1" ht="15" customHeight="1">
      <c r="B12" s="271"/>
      <c r="C12" s="272"/>
      <c r="D12" s="270"/>
      <c r="E12" s="270"/>
      <c r="F12" s="270"/>
      <c r="G12" s="270"/>
      <c r="H12" s="270"/>
      <c r="I12" s="270"/>
      <c r="J12" s="270"/>
      <c r="K12" s="268"/>
    </row>
    <row r="13" s="1" customFormat="1" ht="15" customHeight="1">
      <c r="B13" s="271"/>
      <c r="C13" s="272"/>
      <c r="D13" s="273" t="s">
        <v>647</v>
      </c>
      <c r="E13" s="270"/>
      <c r="F13" s="270"/>
      <c r="G13" s="270"/>
      <c r="H13" s="270"/>
      <c r="I13" s="270"/>
      <c r="J13" s="270"/>
      <c r="K13" s="268"/>
    </row>
    <row r="14" s="1" customFormat="1" ht="12.75" customHeight="1">
      <c r="B14" s="271"/>
      <c r="C14" s="272"/>
      <c r="D14" s="272"/>
      <c r="E14" s="272"/>
      <c r="F14" s="272"/>
      <c r="G14" s="272"/>
      <c r="H14" s="272"/>
      <c r="I14" s="272"/>
      <c r="J14" s="272"/>
      <c r="K14" s="268"/>
    </row>
    <row r="15" s="1" customFormat="1" ht="15" customHeight="1">
      <c r="B15" s="271"/>
      <c r="C15" s="272"/>
      <c r="D15" s="270" t="s">
        <v>648</v>
      </c>
      <c r="E15" s="270"/>
      <c r="F15" s="270"/>
      <c r="G15" s="270"/>
      <c r="H15" s="270"/>
      <c r="I15" s="270"/>
      <c r="J15" s="270"/>
      <c r="K15" s="268"/>
    </row>
    <row r="16" s="1" customFormat="1" ht="15" customHeight="1">
      <c r="B16" s="271"/>
      <c r="C16" s="272"/>
      <c r="D16" s="270" t="s">
        <v>649</v>
      </c>
      <c r="E16" s="270"/>
      <c r="F16" s="270"/>
      <c r="G16" s="270"/>
      <c r="H16" s="270"/>
      <c r="I16" s="270"/>
      <c r="J16" s="270"/>
      <c r="K16" s="268"/>
    </row>
    <row r="17" s="1" customFormat="1" ht="15" customHeight="1">
      <c r="B17" s="271"/>
      <c r="C17" s="272"/>
      <c r="D17" s="270" t="s">
        <v>650</v>
      </c>
      <c r="E17" s="270"/>
      <c r="F17" s="270"/>
      <c r="G17" s="270"/>
      <c r="H17" s="270"/>
      <c r="I17" s="270"/>
      <c r="J17" s="270"/>
      <c r="K17" s="268"/>
    </row>
    <row r="18" s="1" customFormat="1" ht="15" customHeight="1">
      <c r="B18" s="271"/>
      <c r="C18" s="272"/>
      <c r="D18" s="272"/>
      <c r="E18" s="274" t="s">
        <v>78</v>
      </c>
      <c r="F18" s="270" t="s">
        <v>651</v>
      </c>
      <c r="G18" s="270"/>
      <c r="H18" s="270"/>
      <c r="I18" s="270"/>
      <c r="J18" s="270"/>
      <c r="K18" s="268"/>
    </row>
    <row r="19" s="1" customFormat="1" ht="15" customHeight="1">
      <c r="B19" s="271"/>
      <c r="C19" s="272"/>
      <c r="D19" s="272"/>
      <c r="E19" s="274" t="s">
        <v>652</v>
      </c>
      <c r="F19" s="270" t="s">
        <v>653</v>
      </c>
      <c r="G19" s="270"/>
      <c r="H19" s="270"/>
      <c r="I19" s="270"/>
      <c r="J19" s="270"/>
      <c r="K19" s="268"/>
    </row>
    <row r="20" s="1" customFormat="1" ht="15" customHeight="1">
      <c r="B20" s="271"/>
      <c r="C20" s="272"/>
      <c r="D20" s="272"/>
      <c r="E20" s="274" t="s">
        <v>654</v>
      </c>
      <c r="F20" s="270" t="s">
        <v>655</v>
      </c>
      <c r="G20" s="270"/>
      <c r="H20" s="270"/>
      <c r="I20" s="270"/>
      <c r="J20" s="270"/>
      <c r="K20" s="268"/>
    </row>
    <row r="21" s="1" customFormat="1" ht="15" customHeight="1">
      <c r="B21" s="271"/>
      <c r="C21" s="272"/>
      <c r="D21" s="272"/>
      <c r="E21" s="274" t="s">
        <v>82</v>
      </c>
      <c r="F21" s="270" t="s">
        <v>656</v>
      </c>
      <c r="G21" s="270"/>
      <c r="H21" s="270"/>
      <c r="I21" s="270"/>
      <c r="J21" s="270"/>
      <c r="K21" s="268"/>
    </row>
    <row r="22" s="1" customFormat="1" ht="15" customHeight="1">
      <c r="B22" s="271"/>
      <c r="C22" s="272"/>
      <c r="D22" s="272"/>
      <c r="E22" s="274" t="s">
        <v>657</v>
      </c>
      <c r="F22" s="270" t="s">
        <v>658</v>
      </c>
      <c r="G22" s="270"/>
      <c r="H22" s="270"/>
      <c r="I22" s="270"/>
      <c r="J22" s="270"/>
      <c r="K22" s="268"/>
    </row>
    <row r="23" s="1" customFormat="1" ht="15" customHeight="1">
      <c r="B23" s="271"/>
      <c r="C23" s="272"/>
      <c r="D23" s="272"/>
      <c r="E23" s="274" t="s">
        <v>659</v>
      </c>
      <c r="F23" s="270" t="s">
        <v>660</v>
      </c>
      <c r="G23" s="270"/>
      <c r="H23" s="270"/>
      <c r="I23" s="270"/>
      <c r="J23" s="270"/>
      <c r="K23" s="268"/>
    </row>
    <row r="24" s="1" customFormat="1" ht="12.75" customHeight="1">
      <c r="B24" s="271"/>
      <c r="C24" s="272"/>
      <c r="D24" s="272"/>
      <c r="E24" s="272"/>
      <c r="F24" s="272"/>
      <c r="G24" s="272"/>
      <c r="H24" s="272"/>
      <c r="I24" s="272"/>
      <c r="J24" s="272"/>
      <c r="K24" s="268"/>
    </row>
    <row r="25" s="1" customFormat="1" ht="15" customHeight="1">
      <c r="B25" s="271"/>
      <c r="C25" s="270" t="s">
        <v>661</v>
      </c>
      <c r="D25" s="270"/>
      <c r="E25" s="270"/>
      <c r="F25" s="270"/>
      <c r="G25" s="270"/>
      <c r="H25" s="270"/>
      <c r="I25" s="270"/>
      <c r="J25" s="270"/>
      <c r="K25" s="268"/>
    </row>
    <row r="26" s="1" customFormat="1" ht="15" customHeight="1">
      <c r="B26" s="271"/>
      <c r="C26" s="270" t="s">
        <v>662</v>
      </c>
      <c r="D26" s="270"/>
      <c r="E26" s="270"/>
      <c r="F26" s="270"/>
      <c r="G26" s="270"/>
      <c r="H26" s="270"/>
      <c r="I26" s="270"/>
      <c r="J26" s="270"/>
      <c r="K26" s="268"/>
    </row>
    <row r="27" s="1" customFormat="1" ht="15" customHeight="1">
      <c r="B27" s="271"/>
      <c r="C27" s="270"/>
      <c r="D27" s="270" t="s">
        <v>663</v>
      </c>
      <c r="E27" s="270"/>
      <c r="F27" s="270"/>
      <c r="G27" s="270"/>
      <c r="H27" s="270"/>
      <c r="I27" s="270"/>
      <c r="J27" s="270"/>
      <c r="K27" s="268"/>
    </row>
    <row r="28" s="1" customFormat="1" ht="15" customHeight="1">
      <c r="B28" s="271"/>
      <c r="C28" s="272"/>
      <c r="D28" s="270" t="s">
        <v>664</v>
      </c>
      <c r="E28" s="270"/>
      <c r="F28" s="270"/>
      <c r="G28" s="270"/>
      <c r="H28" s="270"/>
      <c r="I28" s="270"/>
      <c r="J28" s="270"/>
      <c r="K28" s="268"/>
    </row>
    <row r="29" s="1" customFormat="1" ht="12.75" customHeight="1">
      <c r="B29" s="271"/>
      <c r="C29" s="272"/>
      <c r="D29" s="272"/>
      <c r="E29" s="272"/>
      <c r="F29" s="272"/>
      <c r="G29" s="272"/>
      <c r="H29" s="272"/>
      <c r="I29" s="272"/>
      <c r="J29" s="272"/>
      <c r="K29" s="268"/>
    </row>
    <row r="30" s="1" customFormat="1" ht="15" customHeight="1">
      <c r="B30" s="271"/>
      <c r="C30" s="272"/>
      <c r="D30" s="270" t="s">
        <v>665</v>
      </c>
      <c r="E30" s="270"/>
      <c r="F30" s="270"/>
      <c r="G30" s="270"/>
      <c r="H30" s="270"/>
      <c r="I30" s="270"/>
      <c r="J30" s="270"/>
      <c r="K30" s="268"/>
    </row>
    <row r="31" s="1" customFormat="1" ht="15" customHeight="1">
      <c r="B31" s="271"/>
      <c r="C31" s="272"/>
      <c r="D31" s="270" t="s">
        <v>666</v>
      </c>
      <c r="E31" s="270"/>
      <c r="F31" s="270"/>
      <c r="G31" s="270"/>
      <c r="H31" s="270"/>
      <c r="I31" s="270"/>
      <c r="J31" s="270"/>
      <c r="K31" s="268"/>
    </row>
    <row r="32" s="1" customFormat="1" ht="12.75" customHeight="1">
      <c r="B32" s="271"/>
      <c r="C32" s="272"/>
      <c r="D32" s="272"/>
      <c r="E32" s="272"/>
      <c r="F32" s="272"/>
      <c r="G32" s="272"/>
      <c r="H32" s="272"/>
      <c r="I32" s="272"/>
      <c r="J32" s="272"/>
      <c r="K32" s="268"/>
    </row>
    <row r="33" s="1" customFormat="1" ht="15" customHeight="1">
      <c r="B33" s="271"/>
      <c r="C33" s="272"/>
      <c r="D33" s="270" t="s">
        <v>667</v>
      </c>
      <c r="E33" s="270"/>
      <c r="F33" s="270"/>
      <c r="G33" s="270"/>
      <c r="H33" s="270"/>
      <c r="I33" s="270"/>
      <c r="J33" s="270"/>
      <c r="K33" s="268"/>
    </row>
    <row r="34" s="1" customFormat="1" ht="15" customHeight="1">
      <c r="B34" s="271"/>
      <c r="C34" s="272"/>
      <c r="D34" s="270" t="s">
        <v>668</v>
      </c>
      <c r="E34" s="270"/>
      <c r="F34" s="270"/>
      <c r="G34" s="270"/>
      <c r="H34" s="270"/>
      <c r="I34" s="270"/>
      <c r="J34" s="270"/>
      <c r="K34" s="268"/>
    </row>
    <row r="35" s="1" customFormat="1" ht="15" customHeight="1">
      <c r="B35" s="271"/>
      <c r="C35" s="272"/>
      <c r="D35" s="270" t="s">
        <v>669</v>
      </c>
      <c r="E35" s="270"/>
      <c r="F35" s="270"/>
      <c r="G35" s="270"/>
      <c r="H35" s="270"/>
      <c r="I35" s="270"/>
      <c r="J35" s="270"/>
      <c r="K35" s="268"/>
    </row>
    <row r="36" s="1" customFormat="1" ht="15" customHeight="1">
      <c r="B36" s="271"/>
      <c r="C36" s="272"/>
      <c r="D36" s="270"/>
      <c r="E36" s="273" t="s">
        <v>104</v>
      </c>
      <c r="F36" s="270"/>
      <c r="G36" s="270" t="s">
        <v>670</v>
      </c>
      <c r="H36" s="270"/>
      <c r="I36" s="270"/>
      <c r="J36" s="270"/>
      <c r="K36" s="268"/>
    </row>
    <row r="37" s="1" customFormat="1" ht="30.75" customHeight="1">
      <c r="B37" s="271"/>
      <c r="C37" s="272"/>
      <c r="D37" s="270"/>
      <c r="E37" s="273" t="s">
        <v>671</v>
      </c>
      <c r="F37" s="270"/>
      <c r="G37" s="270" t="s">
        <v>672</v>
      </c>
      <c r="H37" s="270"/>
      <c r="I37" s="270"/>
      <c r="J37" s="270"/>
      <c r="K37" s="268"/>
    </row>
    <row r="38" s="1" customFormat="1" ht="15" customHeight="1">
      <c r="B38" s="271"/>
      <c r="C38" s="272"/>
      <c r="D38" s="270"/>
      <c r="E38" s="273" t="s">
        <v>52</v>
      </c>
      <c r="F38" s="270"/>
      <c r="G38" s="270" t="s">
        <v>673</v>
      </c>
      <c r="H38" s="270"/>
      <c r="I38" s="270"/>
      <c r="J38" s="270"/>
      <c r="K38" s="268"/>
    </row>
    <row r="39" s="1" customFormat="1" ht="15" customHeight="1">
      <c r="B39" s="271"/>
      <c r="C39" s="272"/>
      <c r="D39" s="270"/>
      <c r="E39" s="273" t="s">
        <v>53</v>
      </c>
      <c r="F39" s="270"/>
      <c r="G39" s="270" t="s">
        <v>674</v>
      </c>
      <c r="H39" s="270"/>
      <c r="I39" s="270"/>
      <c r="J39" s="270"/>
      <c r="K39" s="268"/>
    </row>
    <row r="40" s="1" customFormat="1" ht="15" customHeight="1">
      <c r="B40" s="271"/>
      <c r="C40" s="272"/>
      <c r="D40" s="270"/>
      <c r="E40" s="273" t="s">
        <v>105</v>
      </c>
      <c r="F40" s="270"/>
      <c r="G40" s="270" t="s">
        <v>675</v>
      </c>
      <c r="H40" s="270"/>
      <c r="I40" s="270"/>
      <c r="J40" s="270"/>
      <c r="K40" s="268"/>
    </row>
    <row r="41" s="1" customFormat="1" ht="15" customHeight="1">
      <c r="B41" s="271"/>
      <c r="C41" s="272"/>
      <c r="D41" s="270"/>
      <c r="E41" s="273" t="s">
        <v>106</v>
      </c>
      <c r="F41" s="270"/>
      <c r="G41" s="270" t="s">
        <v>676</v>
      </c>
      <c r="H41" s="270"/>
      <c r="I41" s="270"/>
      <c r="J41" s="270"/>
      <c r="K41" s="268"/>
    </row>
    <row r="42" s="1" customFormat="1" ht="15" customHeight="1">
      <c r="B42" s="271"/>
      <c r="C42" s="272"/>
      <c r="D42" s="270"/>
      <c r="E42" s="273" t="s">
        <v>677</v>
      </c>
      <c r="F42" s="270"/>
      <c r="G42" s="270" t="s">
        <v>678</v>
      </c>
      <c r="H42" s="270"/>
      <c r="I42" s="270"/>
      <c r="J42" s="270"/>
      <c r="K42" s="268"/>
    </row>
    <row r="43" s="1" customFormat="1" ht="15" customHeight="1">
      <c r="B43" s="271"/>
      <c r="C43" s="272"/>
      <c r="D43" s="270"/>
      <c r="E43" s="273"/>
      <c r="F43" s="270"/>
      <c r="G43" s="270" t="s">
        <v>679</v>
      </c>
      <c r="H43" s="270"/>
      <c r="I43" s="270"/>
      <c r="J43" s="270"/>
      <c r="K43" s="268"/>
    </row>
    <row r="44" s="1" customFormat="1" ht="15" customHeight="1">
      <c r="B44" s="271"/>
      <c r="C44" s="272"/>
      <c r="D44" s="270"/>
      <c r="E44" s="273" t="s">
        <v>680</v>
      </c>
      <c r="F44" s="270"/>
      <c r="G44" s="270" t="s">
        <v>681</v>
      </c>
      <c r="H44" s="270"/>
      <c r="I44" s="270"/>
      <c r="J44" s="270"/>
      <c r="K44" s="268"/>
    </row>
    <row r="45" s="1" customFormat="1" ht="15" customHeight="1">
      <c r="B45" s="271"/>
      <c r="C45" s="272"/>
      <c r="D45" s="270"/>
      <c r="E45" s="273" t="s">
        <v>108</v>
      </c>
      <c r="F45" s="270"/>
      <c r="G45" s="270" t="s">
        <v>682</v>
      </c>
      <c r="H45" s="270"/>
      <c r="I45" s="270"/>
      <c r="J45" s="270"/>
      <c r="K45" s="268"/>
    </row>
    <row r="46" s="1" customFormat="1" ht="12.75" customHeight="1">
      <c r="B46" s="271"/>
      <c r="C46" s="272"/>
      <c r="D46" s="270"/>
      <c r="E46" s="270"/>
      <c r="F46" s="270"/>
      <c r="G46" s="270"/>
      <c r="H46" s="270"/>
      <c r="I46" s="270"/>
      <c r="J46" s="270"/>
      <c r="K46" s="268"/>
    </row>
    <row r="47" s="1" customFormat="1" ht="15" customHeight="1">
      <c r="B47" s="271"/>
      <c r="C47" s="272"/>
      <c r="D47" s="270" t="s">
        <v>683</v>
      </c>
      <c r="E47" s="270"/>
      <c r="F47" s="270"/>
      <c r="G47" s="270"/>
      <c r="H47" s="270"/>
      <c r="I47" s="270"/>
      <c r="J47" s="270"/>
      <c r="K47" s="268"/>
    </row>
    <row r="48" s="1" customFormat="1" ht="15" customHeight="1">
      <c r="B48" s="271"/>
      <c r="C48" s="272"/>
      <c r="D48" s="272"/>
      <c r="E48" s="270" t="s">
        <v>684</v>
      </c>
      <c r="F48" s="270"/>
      <c r="G48" s="270"/>
      <c r="H48" s="270"/>
      <c r="I48" s="270"/>
      <c r="J48" s="270"/>
      <c r="K48" s="268"/>
    </row>
    <row r="49" s="1" customFormat="1" ht="15" customHeight="1">
      <c r="B49" s="271"/>
      <c r="C49" s="272"/>
      <c r="D49" s="272"/>
      <c r="E49" s="270" t="s">
        <v>685</v>
      </c>
      <c r="F49" s="270"/>
      <c r="G49" s="270"/>
      <c r="H49" s="270"/>
      <c r="I49" s="270"/>
      <c r="J49" s="270"/>
      <c r="K49" s="268"/>
    </row>
    <row r="50" s="1" customFormat="1" ht="15" customHeight="1">
      <c r="B50" s="271"/>
      <c r="C50" s="272"/>
      <c r="D50" s="272"/>
      <c r="E50" s="270" t="s">
        <v>686</v>
      </c>
      <c r="F50" s="270"/>
      <c r="G50" s="270"/>
      <c r="H50" s="270"/>
      <c r="I50" s="270"/>
      <c r="J50" s="270"/>
      <c r="K50" s="268"/>
    </row>
    <row r="51" s="1" customFormat="1" ht="15" customHeight="1">
      <c r="B51" s="271"/>
      <c r="C51" s="272"/>
      <c r="D51" s="270" t="s">
        <v>687</v>
      </c>
      <c r="E51" s="270"/>
      <c r="F51" s="270"/>
      <c r="G51" s="270"/>
      <c r="H51" s="270"/>
      <c r="I51" s="270"/>
      <c r="J51" s="270"/>
      <c r="K51" s="268"/>
    </row>
    <row r="52" s="1" customFormat="1" ht="25.5" customHeight="1">
      <c r="B52" s="266"/>
      <c r="C52" s="267" t="s">
        <v>688</v>
      </c>
      <c r="D52" s="267"/>
      <c r="E52" s="267"/>
      <c r="F52" s="267"/>
      <c r="G52" s="267"/>
      <c r="H52" s="267"/>
      <c r="I52" s="267"/>
      <c r="J52" s="267"/>
      <c r="K52" s="268"/>
    </row>
    <row r="53" s="1" customFormat="1" ht="5.25" customHeight="1">
      <c r="B53" s="266"/>
      <c r="C53" s="269"/>
      <c r="D53" s="269"/>
      <c r="E53" s="269"/>
      <c r="F53" s="269"/>
      <c r="G53" s="269"/>
      <c r="H53" s="269"/>
      <c r="I53" s="269"/>
      <c r="J53" s="269"/>
      <c r="K53" s="268"/>
    </row>
    <row r="54" s="1" customFormat="1" ht="15" customHeight="1">
      <c r="B54" s="266"/>
      <c r="C54" s="270" t="s">
        <v>689</v>
      </c>
      <c r="D54" s="270"/>
      <c r="E54" s="270"/>
      <c r="F54" s="270"/>
      <c r="G54" s="270"/>
      <c r="H54" s="270"/>
      <c r="I54" s="270"/>
      <c r="J54" s="270"/>
      <c r="K54" s="268"/>
    </row>
    <row r="55" s="1" customFormat="1" ht="15" customHeight="1">
      <c r="B55" s="266"/>
      <c r="C55" s="270" t="s">
        <v>690</v>
      </c>
      <c r="D55" s="270"/>
      <c r="E55" s="270"/>
      <c r="F55" s="270"/>
      <c r="G55" s="270"/>
      <c r="H55" s="270"/>
      <c r="I55" s="270"/>
      <c r="J55" s="270"/>
      <c r="K55" s="268"/>
    </row>
    <row r="56" s="1" customFormat="1" ht="12.75" customHeight="1">
      <c r="B56" s="266"/>
      <c r="C56" s="270"/>
      <c r="D56" s="270"/>
      <c r="E56" s="270"/>
      <c r="F56" s="270"/>
      <c r="G56" s="270"/>
      <c r="H56" s="270"/>
      <c r="I56" s="270"/>
      <c r="J56" s="270"/>
      <c r="K56" s="268"/>
    </row>
    <row r="57" s="1" customFormat="1" ht="15" customHeight="1">
      <c r="B57" s="266"/>
      <c r="C57" s="270" t="s">
        <v>691</v>
      </c>
      <c r="D57" s="270"/>
      <c r="E57" s="270"/>
      <c r="F57" s="270"/>
      <c r="G57" s="270"/>
      <c r="H57" s="270"/>
      <c r="I57" s="270"/>
      <c r="J57" s="270"/>
      <c r="K57" s="268"/>
    </row>
    <row r="58" s="1" customFormat="1" ht="15" customHeight="1">
      <c r="B58" s="266"/>
      <c r="C58" s="272"/>
      <c r="D58" s="270" t="s">
        <v>692</v>
      </c>
      <c r="E58" s="270"/>
      <c r="F58" s="270"/>
      <c r="G58" s="270"/>
      <c r="H58" s="270"/>
      <c r="I58" s="270"/>
      <c r="J58" s="270"/>
      <c r="K58" s="268"/>
    </row>
    <row r="59" s="1" customFormat="1" ht="15" customHeight="1">
      <c r="B59" s="266"/>
      <c r="C59" s="272"/>
      <c r="D59" s="270" t="s">
        <v>693</v>
      </c>
      <c r="E59" s="270"/>
      <c r="F59" s="270"/>
      <c r="G59" s="270"/>
      <c r="H59" s="270"/>
      <c r="I59" s="270"/>
      <c r="J59" s="270"/>
      <c r="K59" s="268"/>
    </row>
    <row r="60" s="1" customFormat="1" ht="15" customHeight="1">
      <c r="B60" s="266"/>
      <c r="C60" s="272"/>
      <c r="D60" s="270" t="s">
        <v>694</v>
      </c>
      <c r="E60" s="270"/>
      <c r="F60" s="270"/>
      <c r="G60" s="270"/>
      <c r="H60" s="270"/>
      <c r="I60" s="270"/>
      <c r="J60" s="270"/>
      <c r="K60" s="268"/>
    </row>
    <row r="61" s="1" customFormat="1" ht="15" customHeight="1">
      <c r="B61" s="266"/>
      <c r="C61" s="272"/>
      <c r="D61" s="270" t="s">
        <v>695</v>
      </c>
      <c r="E61" s="270"/>
      <c r="F61" s="270"/>
      <c r="G61" s="270"/>
      <c r="H61" s="270"/>
      <c r="I61" s="270"/>
      <c r="J61" s="270"/>
      <c r="K61" s="268"/>
    </row>
    <row r="62" s="1" customFormat="1" ht="15" customHeight="1">
      <c r="B62" s="266"/>
      <c r="C62" s="272"/>
      <c r="D62" s="275" t="s">
        <v>696</v>
      </c>
      <c r="E62" s="275"/>
      <c r="F62" s="275"/>
      <c r="G62" s="275"/>
      <c r="H62" s="275"/>
      <c r="I62" s="275"/>
      <c r="J62" s="275"/>
      <c r="K62" s="268"/>
    </row>
    <row r="63" s="1" customFormat="1" ht="15" customHeight="1">
      <c r="B63" s="266"/>
      <c r="C63" s="272"/>
      <c r="D63" s="270" t="s">
        <v>697</v>
      </c>
      <c r="E63" s="270"/>
      <c r="F63" s="270"/>
      <c r="G63" s="270"/>
      <c r="H63" s="270"/>
      <c r="I63" s="270"/>
      <c r="J63" s="270"/>
      <c r="K63" s="268"/>
    </row>
    <row r="64" s="1" customFormat="1" ht="12.75" customHeight="1">
      <c r="B64" s="266"/>
      <c r="C64" s="272"/>
      <c r="D64" s="272"/>
      <c r="E64" s="276"/>
      <c r="F64" s="272"/>
      <c r="G64" s="272"/>
      <c r="H64" s="272"/>
      <c r="I64" s="272"/>
      <c r="J64" s="272"/>
      <c r="K64" s="268"/>
    </row>
    <row r="65" s="1" customFormat="1" ht="15" customHeight="1">
      <c r="B65" s="266"/>
      <c r="C65" s="272"/>
      <c r="D65" s="270" t="s">
        <v>698</v>
      </c>
      <c r="E65" s="270"/>
      <c r="F65" s="270"/>
      <c r="G65" s="270"/>
      <c r="H65" s="270"/>
      <c r="I65" s="270"/>
      <c r="J65" s="270"/>
      <c r="K65" s="268"/>
    </row>
    <row r="66" s="1" customFormat="1" ht="15" customHeight="1">
      <c r="B66" s="266"/>
      <c r="C66" s="272"/>
      <c r="D66" s="275" t="s">
        <v>699</v>
      </c>
      <c r="E66" s="275"/>
      <c r="F66" s="275"/>
      <c r="G66" s="275"/>
      <c r="H66" s="275"/>
      <c r="I66" s="275"/>
      <c r="J66" s="275"/>
      <c r="K66" s="268"/>
    </row>
    <row r="67" s="1" customFormat="1" ht="15" customHeight="1">
      <c r="B67" s="266"/>
      <c r="C67" s="272"/>
      <c r="D67" s="270" t="s">
        <v>700</v>
      </c>
      <c r="E67" s="270"/>
      <c r="F67" s="270"/>
      <c r="G67" s="270"/>
      <c r="H67" s="270"/>
      <c r="I67" s="270"/>
      <c r="J67" s="270"/>
      <c r="K67" s="268"/>
    </row>
    <row r="68" s="1" customFormat="1" ht="15" customHeight="1">
      <c r="B68" s="266"/>
      <c r="C68" s="272"/>
      <c r="D68" s="270" t="s">
        <v>701</v>
      </c>
      <c r="E68" s="270"/>
      <c r="F68" s="270"/>
      <c r="G68" s="270"/>
      <c r="H68" s="270"/>
      <c r="I68" s="270"/>
      <c r="J68" s="270"/>
      <c r="K68" s="268"/>
    </row>
    <row r="69" s="1" customFormat="1" ht="15" customHeight="1">
      <c r="B69" s="266"/>
      <c r="C69" s="272"/>
      <c r="D69" s="270" t="s">
        <v>702</v>
      </c>
      <c r="E69" s="270"/>
      <c r="F69" s="270"/>
      <c r="G69" s="270"/>
      <c r="H69" s="270"/>
      <c r="I69" s="270"/>
      <c r="J69" s="270"/>
      <c r="K69" s="268"/>
    </row>
    <row r="70" s="1" customFormat="1" ht="15" customHeight="1">
      <c r="B70" s="266"/>
      <c r="C70" s="272"/>
      <c r="D70" s="270" t="s">
        <v>703</v>
      </c>
      <c r="E70" s="270"/>
      <c r="F70" s="270"/>
      <c r="G70" s="270"/>
      <c r="H70" s="270"/>
      <c r="I70" s="270"/>
      <c r="J70" s="270"/>
      <c r="K70" s="268"/>
    </row>
    <row r="71" s="1" customFormat="1" ht="12.75" customHeight="1">
      <c r="B71" s="277"/>
      <c r="C71" s="278"/>
      <c r="D71" s="278"/>
      <c r="E71" s="278"/>
      <c r="F71" s="278"/>
      <c r="G71" s="278"/>
      <c r="H71" s="278"/>
      <c r="I71" s="278"/>
      <c r="J71" s="278"/>
      <c r="K71" s="279"/>
    </row>
    <row r="72" s="1" customFormat="1" ht="18.75" customHeight="1">
      <c r="B72" s="280"/>
      <c r="C72" s="280"/>
      <c r="D72" s="280"/>
      <c r="E72" s="280"/>
      <c r="F72" s="280"/>
      <c r="G72" s="280"/>
      <c r="H72" s="280"/>
      <c r="I72" s="280"/>
      <c r="J72" s="280"/>
      <c r="K72" s="281"/>
    </row>
    <row r="73" s="1" customFormat="1" ht="18.75" customHeight="1">
      <c r="B73" s="281"/>
      <c r="C73" s="281"/>
      <c r="D73" s="281"/>
      <c r="E73" s="281"/>
      <c r="F73" s="281"/>
      <c r="G73" s="281"/>
      <c r="H73" s="281"/>
      <c r="I73" s="281"/>
      <c r="J73" s="281"/>
      <c r="K73" s="281"/>
    </row>
    <row r="74" s="1" customFormat="1" ht="7.5" customHeight="1">
      <c r="B74" s="282"/>
      <c r="C74" s="283"/>
      <c r="D74" s="283"/>
      <c r="E74" s="283"/>
      <c r="F74" s="283"/>
      <c r="G74" s="283"/>
      <c r="H74" s="283"/>
      <c r="I74" s="283"/>
      <c r="J74" s="283"/>
      <c r="K74" s="284"/>
    </row>
    <row r="75" s="1" customFormat="1" ht="45" customHeight="1">
      <c r="B75" s="285"/>
      <c r="C75" s="286" t="s">
        <v>704</v>
      </c>
      <c r="D75" s="286"/>
      <c r="E75" s="286"/>
      <c r="F75" s="286"/>
      <c r="G75" s="286"/>
      <c r="H75" s="286"/>
      <c r="I75" s="286"/>
      <c r="J75" s="286"/>
      <c r="K75" s="287"/>
    </row>
    <row r="76" s="1" customFormat="1" ht="17.25" customHeight="1">
      <c r="B76" s="285"/>
      <c r="C76" s="288" t="s">
        <v>705</v>
      </c>
      <c r="D76" s="288"/>
      <c r="E76" s="288"/>
      <c r="F76" s="288" t="s">
        <v>706</v>
      </c>
      <c r="G76" s="289"/>
      <c r="H76" s="288" t="s">
        <v>53</v>
      </c>
      <c r="I76" s="288" t="s">
        <v>56</v>
      </c>
      <c r="J76" s="288" t="s">
        <v>707</v>
      </c>
      <c r="K76" s="287"/>
    </row>
    <row r="77" s="1" customFormat="1" ht="17.25" customHeight="1">
      <c r="B77" s="285"/>
      <c r="C77" s="290" t="s">
        <v>708</v>
      </c>
      <c r="D77" s="290"/>
      <c r="E77" s="290"/>
      <c r="F77" s="291" t="s">
        <v>709</v>
      </c>
      <c r="G77" s="292"/>
      <c r="H77" s="290"/>
      <c r="I77" s="290"/>
      <c r="J77" s="290" t="s">
        <v>710</v>
      </c>
      <c r="K77" s="287"/>
    </row>
    <row r="78" s="1" customFormat="1" ht="5.25" customHeight="1">
      <c r="B78" s="285"/>
      <c r="C78" s="293"/>
      <c r="D78" s="293"/>
      <c r="E78" s="293"/>
      <c r="F78" s="293"/>
      <c r="G78" s="294"/>
      <c r="H78" s="293"/>
      <c r="I78" s="293"/>
      <c r="J78" s="293"/>
      <c r="K78" s="287"/>
    </row>
    <row r="79" s="1" customFormat="1" ht="15" customHeight="1">
      <c r="B79" s="285"/>
      <c r="C79" s="273" t="s">
        <v>52</v>
      </c>
      <c r="D79" s="295"/>
      <c r="E79" s="295"/>
      <c r="F79" s="296" t="s">
        <v>711</v>
      </c>
      <c r="G79" s="297"/>
      <c r="H79" s="273" t="s">
        <v>712</v>
      </c>
      <c r="I79" s="273" t="s">
        <v>713</v>
      </c>
      <c r="J79" s="273">
        <v>20</v>
      </c>
      <c r="K79" s="287"/>
    </row>
    <row r="80" s="1" customFormat="1" ht="15" customHeight="1">
      <c r="B80" s="285"/>
      <c r="C80" s="273" t="s">
        <v>714</v>
      </c>
      <c r="D80" s="273"/>
      <c r="E80" s="273"/>
      <c r="F80" s="296" t="s">
        <v>711</v>
      </c>
      <c r="G80" s="297"/>
      <c r="H80" s="273" t="s">
        <v>715</v>
      </c>
      <c r="I80" s="273" t="s">
        <v>713</v>
      </c>
      <c r="J80" s="273">
        <v>120</v>
      </c>
      <c r="K80" s="287"/>
    </row>
    <row r="81" s="1" customFormat="1" ht="15" customHeight="1">
      <c r="B81" s="298"/>
      <c r="C81" s="273" t="s">
        <v>716</v>
      </c>
      <c r="D81" s="273"/>
      <c r="E81" s="273"/>
      <c r="F81" s="296" t="s">
        <v>717</v>
      </c>
      <c r="G81" s="297"/>
      <c r="H81" s="273" t="s">
        <v>718</v>
      </c>
      <c r="I81" s="273" t="s">
        <v>713</v>
      </c>
      <c r="J81" s="273">
        <v>50</v>
      </c>
      <c r="K81" s="287"/>
    </row>
    <row r="82" s="1" customFormat="1" ht="15" customHeight="1">
      <c r="B82" s="298"/>
      <c r="C82" s="273" t="s">
        <v>719</v>
      </c>
      <c r="D82" s="273"/>
      <c r="E82" s="273"/>
      <c r="F82" s="296" t="s">
        <v>711</v>
      </c>
      <c r="G82" s="297"/>
      <c r="H82" s="273" t="s">
        <v>720</v>
      </c>
      <c r="I82" s="273" t="s">
        <v>721</v>
      </c>
      <c r="J82" s="273"/>
      <c r="K82" s="287"/>
    </row>
    <row r="83" s="1" customFormat="1" ht="15" customHeight="1">
      <c r="B83" s="298"/>
      <c r="C83" s="299" t="s">
        <v>722</v>
      </c>
      <c r="D83" s="299"/>
      <c r="E83" s="299"/>
      <c r="F83" s="300" t="s">
        <v>717</v>
      </c>
      <c r="G83" s="299"/>
      <c r="H83" s="299" t="s">
        <v>723</v>
      </c>
      <c r="I83" s="299" t="s">
        <v>713</v>
      </c>
      <c r="J83" s="299">
        <v>15</v>
      </c>
      <c r="K83" s="287"/>
    </row>
    <row r="84" s="1" customFormat="1" ht="15" customHeight="1">
      <c r="B84" s="298"/>
      <c r="C84" s="299" t="s">
        <v>724</v>
      </c>
      <c r="D84" s="299"/>
      <c r="E84" s="299"/>
      <c r="F84" s="300" t="s">
        <v>717</v>
      </c>
      <c r="G84" s="299"/>
      <c r="H84" s="299" t="s">
        <v>725</v>
      </c>
      <c r="I84" s="299" t="s">
        <v>713</v>
      </c>
      <c r="J84" s="299">
        <v>15</v>
      </c>
      <c r="K84" s="287"/>
    </row>
    <row r="85" s="1" customFormat="1" ht="15" customHeight="1">
      <c r="B85" s="298"/>
      <c r="C85" s="299" t="s">
        <v>726</v>
      </c>
      <c r="D85" s="299"/>
      <c r="E85" s="299"/>
      <c r="F85" s="300" t="s">
        <v>717</v>
      </c>
      <c r="G85" s="299"/>
      <c r="H85" s="299" t="s">
        <v>727</v>
      </c>
      <c r="I85" s="299" t="s">
        <v>713</v>
      </c>
      <c r="J85" s="299">
        <v>20</v>
      </c>
      <c r="K85" s="287"/>
    </row>
    <row r="86" s="1" customFormat="1" ht="15" customHeight="1">
      <c r="B86" s="298"/>
      <c r="C86" s="299" t="s">
        <v>728</v>
      </c>
      <c r="D86" s="299"/>
      <c r="E86" s="299"/>
      <c r="F86" s="300" t="s">
        <v>717</v>
      </c>
      <c r="G86" s="299"/>
      <c r="H86" s="299" t="s">
        <v>729</v>
      </c>
      <c r="I86" s="299" t="s">
        <v>713</v>
      </c>
      <c r="J86" s="299">
        <v>20</v>
      </c>
      <c r="K86" s="287"/>
    </row>
    <row r="87" s="1" customFormat="1" ht="15" customHeight="1">
      <c r="B87" s="298"/>
      <c r="C87" s="273" t="s">
        <v>730</v>
      </c>
      <c r="D87" s="273"/>
      <c r="E87" s="273"/>
      <c r="F87" s="296" t="s">
        <v>717</v>
      </c>
      <c r="G87" s="297"/>
      <c r="H87" s="273" t="s">
        <v>731</v>
      </c>
      <c r="I87" s="273" t="s">
        <v>713</v>
      </c>
      <c r="J87" s="273">
        <v>50</v>
      </c>
      <c r="K87" s="287"/>
    </row>
    <row r="88" s="1" customFormat="1" ht="15" customHeight="1">
      <c r="B88" s="298"/>
      <c r="C88" s="273" t="s">
        <v>732</v>
      </c>
      <c r="D88" s="273"/>
      <c r="E88" s="273"/>
      <c r="F88" s="296" t="s">
        <v>717</v>
      </c>
      <c r="G88" s="297"/>
      <c r="H88" s="273" t="s">
        <v>733</v>
      </c>
      <c r="I88" s="273" t="s">
        <v>713</v>
      </c>
      <c r="J88" s="273">
        <v>20</v>
      </c>
      <c r="K88" s="287"/>
    </row>
    <row r="89" s="1" customFormat="1" ht="15" customHeight="1">
      <c r="B89" s="298"/>
      <c r="C89" s="273" t="s">
        <v>734</v>
      </c>
      <c r="D89" s="273"/>
      <c r="E89" s="273"/>
      <c r="F89" s="296" t="s">
        <v>717</v>
      </c>
      <c r="G89" s="297"/>
      <c r="H89" s="273" t="s">
        <v>735</v>
      </c>
      <c r="I89" s="273" t="s">
        <v>713</v>
      </c>
      <c r="J89" s="273">
        <v>20</v>
      </c>
      <c r="K89" s="287"/>
    </row>
    <row r="90" s="1" customFormat="1" ht="15" customHeight="1">
      <c r="B90" s="298"/>
      <c r="C90" s="273" t="s">
        <v>736</v>
      </c>
      <c r="D90" s="273"/>
      <c r="E90" s="273"/>
      <c r="F90" s="296" t="s">
        <v>717</v>
      </c>
      <c r="G90" s="297"/>
      <c r="H90" s="273" t="s">
        <v>737</v>
      </c>
      <c r="I90" s="273" t="s">
        <v>713</v>
      </c>
      <c r="J90" s="273">
        <v>50</v>
      </c>
      <c r="K90" s="287"/>
    </row>
    <row r="91" s="1" customFormat="1" ht="15" customHeight="1">
      <c r="B91" s="298"/>
      <c r="C91" s="273" t="s">
        <v>738</v>
      </c>
      <c r="D91" s="273"/>
      <c r="E91" s="273"/>
      <c r="F91" s="296" t="s">
        <v>717</v>
      </c>
      <c r="G91" s="297"/>
      <c r="H91" s="273" t="s">
        <v>738</v>
      </c>
      <c r="I91" s="273" t="s">
        <v>713</v>
      </c>
      <c r="J91" s="273">
        <v>50</v>
      </c>
      <c r="K91" s="287"/>
    </row>
    <row r="92" s="1" customFormat="1" ht="15" customHeight="1">
      <c r="B92" s="298"/>
      <c r="C92" s="273" t="s">
        <v>739</v>
      </c>
      <c r="D92" s="273"/>
      <c r="E92" s="273"/>
      <c r="F92" s="296" t="s">
        <v>717</v>
      </c>
      <c r="G92" s="297"/>
      <c r="H92" s="273" t="s">
        <v>740</v>
      </c>
      <c r="I92" s="273" t="s">
        <v>713</v>
      </c>
      <c r="J92" s="273">
        <v>255</v>
      </c>
      <c r="K92" s="287"/>
    </row>
    <row r="93" s="1" customFormat="1" ht="15" customHeight="1">
      <c r="B93" s="298"/>
      <c r="C93" s="273" t="s">
        <v>741</v>
      </c>
      <c r="D93" s="273"/>
      <c r="E93" s="273"/>
      <c r="F93" s="296" t="s">
        <v>711</v>
      </c>
      <c r="G93" s="297"/>
      <c r="H93" s="273" t="s">
        <v>742</v>
      </c>
      <c r="I93" s="273" t="s">
        <v>743</v>
      </c>
      <c r="J93" s="273"/>
      <c r="K93" s="287"/>
    </row>
    <row r="94" s="1" customFormat="1" ht="15" customHeight="1">
      <c r="B94" s="298"/>
      <c r="C94" s="273" t="s">
        <v>744</v>
      </c>
      <c r="D94" s="273"/>
      <c r="E94" s="273"/>
      <c r="F94" s="296" t="s">
        <v>711</v>
      </c>
      <c r="G94" s="297"/>
      <c r="H94" s="273" t="s">
        <v>745</v>
      </c>
      <c r="I94" s="273" t="s">
        <v>746</v>
      </c>
      <c r="J94" s="273"/>
      <c r="K94" s="287"/>
    </row>
    <row r="95" s="1" customFormat="1" ht="15" customHeight="1">
      <c r="B95" s="298"/>
      <c r="C95" s="273" t="s">
        <v>747</v>
      </c>
      <c r="D95" s="273"/>
      <c r="E95" s="273"/>
      <c r="F95" s="296" t="s">
        <v>711</v>
      </c>
      <c r="G95" s="297"/>
      <c r="H95" s="273" t="s">
        <v>747</v>
      </c>
      <c r="I95" s="273" t="s">
        <v>746</v>
      </c>
      <c r="J95" s="273"/>
      <c r="K95" s="287"/>
    </row>
    <row r="96" s="1" customFormat="1" ht="15" customHeight="1">
      <c r="B96" s="298"/>
      <c r="C96" s="273" t="s">
        <v>37</v>
      </c>
      <c r="D96" s="273"/>
      <c r="E96" s="273"/>
      <c r="F96" s="296" t="s">
        <v>711</v>
      </c>
      <c r="G96" s="297"/>
      <c r="H96" s="273" t="s">
        <v>748</v>
      </c>
      <c r="I96" s="273" t="s">
        <v>746</v>
      </c>
      <c r="J96" s="273"/>
      <c r="K96" s="287"/>
    </row>
    <row r="97" s="1" customFormat="1" ht="15" customHeight="1">
      <c r="B97" s="298"/>
      <c r="C97" s="273" t="s">
        <v>47</v>
      </c>
      <c r="D97" s="273"/>
      <c r="E97" s="273"/>
      <c r="F97" s="296" t="s">
        <v>711</v>
      </c>
      <c r="G97" s="297"/>
      <c r="H97" s="273" t="s">
        <v>749</v>
      </c>
      <c r="I97" s="273" t="s">
        <v>746</v>
      </c>
      <c r="J97" s="273"/>
      <c r="K97" s="287"/>
    </row>
    <row r="98" s="1" customFormat="1" ht="15" customHeight="1">
      <c r="B98" s="301"/>
      <c r="C98" s="302"/>
      <c r="D98" s="302"/>
      <c r="E98" s="302"/>
      <c r="F98" s="302"/>
      <c r="G98" s="302"/>
      <c r="H98" s="302"/>
      <c r="I98" s="302"/>
      <c r="J98" s="302"/>
      <c r="K98" s="303"/>
    </row>
    <row r="99" s="1" customFormat="1" ht="18.75" customHeight="1">
      <c r="B99" s="304"/>
      <c r="C99" s="305"/>
      <c r="D99" s="305"/>
      <c r="E99" s="305"/>
      <c r="F99" s="305"/>
      <c r="G99" s="305"/>
      <c r="H99" s="305"/>
      <c r="I99" s="305"/>
      <c r="J99" s="305"/>
      <c r="K99" s="304"/>
    </row>
    <row r="100" s="1" customFormat="1" ht="18.75" customHeight="1">
      <c r="B100" s="281"/>
      <c r="C100" s="281"/>
      <c r="D100" s="281"/>
      <c r="E100" s="281"/>
      <c r="F100" s="281"/>
      <c r="G100" s="281"/>
      <c r="H100" s="281"/>
      <c r="I100" s="281"/>
      <c r="J100" s="281"/>
      <c r="K100" s="281"/>
    </row>
    <row r="101" s="1" customFormat="1" ht="7.5" customHeight="1">
      <c r="B101" s="282"/>
      <c r="C101" s="283"/>
      <c r="D101" s="283"/>
      <c r="E101" s="283"/>
      <c r="F101" s="283"/>
      <c r="G101" s="283"/>
      <c r="H101" s="283"/>
      <c r="I101" s="283"/>
      <c r="J101" s="283"/>
      <c r="K101" s="284"/>
    </row>
    <row r="102" s="1" customFormat="1" ht="45" customHeight="1">
      <c r="B102" s="285"/>
      <c r="C102" s="286" t="s">
        <v>750</v>
      </c>
      <c r="D102" s="286"/>
      <c r="E102" s="286"/>
      <c r="F102" s="286"/>
      <c r="G102" s="286"/>
      <c r="H102" s="286"/>
      <c r="I102" s="286"/>
      <c r="J102" s="286"/>
      <c r="K102" s="287"/>
    </row>
    <row r="103" s="1" customFormat="1" ht="17.25" customHeight="1">
      <c r="B103" s="285"/>
      <c r="C103" s="288" t="s">
        <v>705</v>
      </c>
      <c r="D103" s="288"/>
      <c r="E103" s="288"/>
      <c r="F103" s="288" t="s">
        <v>706</v>
      </c>
      <c r="G103" s="289"/>
      <c r="H103" s="288" t="s">
        <v>53</v>
      </c>
      <c r="I103" s="288" t="s">
        <v>56</v>
      </c>
      <c r="J103" s="288" t="s">
        <v>707</v>
      </c>
      <c r="K103" s="287"/>
    </row>
    <row r="104" s="1" customFormat="1" ht="17.25" customHeight="1">
      <c r="B104" s="285"/>
      <c r="C104" s="290" t="s">
        <v>708</v>
      </c>
      <c r="D104" s="290"/>
      <c r="E104" s="290"/>
      <c r="F104" s="291" t="s">
        <v>709</v>
      </c>
      <c r="G104" s="292"/>
      <c r="H104" s="290"/>
      <c r="I104" s="290"/>
      <c r="J104" s="290" t="s">
        <v>710</v>
      </c>
      <c r="K104" s="287"/>
    </row>
    <row r="105" s="1" customFormat="1" ht="5.25" customHeight="1">
      <c r="B105" s="285"/>
      <c r="C105" s="288"/>
      <c r="D105" s="288"/>
      <c r="E105" s="288"/>
      <c r="F105" s="288"/>
      <c r="G105" s="306"/>
      <c r="H105" s="288"/>
      <c r="I105" s="288"/>
      <c r="J105" s="288"/>
      <c r="K105" s="287"/>
    </row>
    <row r="106" s="1" customFormat="1" ht="15" customHeight="1">
      <c r="B106" s="285"/>
      <c r="C106" s="273" t="s">
        <v>52</v>
      </c>
      <c r="D106" s="295"/>
      <c r="E106" s="295"/>
      <c r="F106" s="296" t="s">
        <v>711</v>
      </c>
      <c r="G106" s="273"/>
      <c r="H106" s="273" t="s">
        <v>751</v>
      </c>
      <c r="I106" s="273" t="s">
        <v>713</v>
      </c>
      <c r="J106" s="273">
        <v>20</v>
      </c>
      <c r="K106" s="287"/>
    </row>
    <row r="107" s="1" customFormat="1" ht="15" customHeight="1">
      <c r="B107" s="285"/>
      <c r="C107" s="273" t="s">
        <v>714</v>
      </c>
      <c r="D107" s="273"/>
      <c r="E107" s="273"/>
      <c r="F107" s="296" t="s">
        <v>711</v>
      </c>
      <c r="G107" s="273"/>
      <c r="H107" s="273" t="s">
        <v>751</v>
      </c>
      <c r="I107" s="273" t="s">
        <v>713</v>
      </c>
      <c r="J107" s="273">
        <v>120</v>
      </c>
      <c r="K107" s="287"/>
    </row>
    <row r="108" s="1" customFormat="1" ht="15" customHeight="1">
      <c r="B108" s="298"/>
      <c r="C108" s="273" t="s">
        <v>716</v>
      </c>
      <c r="D108" s="273"/>
      <c r="E108" s="273"/>
      <c r="F108" s="296" t="s">
        <v>717</v>
      </c>
      <c r="G108" s="273"/>
      <c r="H108" s="273" t="s">
        <v>751</v>
      </c>
      <c r="I108" s="273" t="s">
        <v>713</v>
      </c>
      <c r="J108" s="273">
        <v>50</v>
      </c>
      <c r="K108" s="287"/>
    </row>
    <row r="109" s="1" customFormat="1" ht="15" customHeight="1">
      <c r="B109" s="298"/>
      <c r="C109" s="273" t="s">
        <v>719</v>
      </c>
      <c r="D109" s="273"/>
      <c r="E109" s="273"/>
      <c r="F109" s="296" t="s">
        <v>711</v>
      </c>
      <c r="G109" s="273"/>
      <c r="H109" s="273" t="s">
        <v>751</v>
      </c>
      <c r="I109" s="273" t="s">
        <v>721</v>
      </c>
      <c r="J109" s="273"/>
      <c r="K109" s="287"/>
    </row>
    <row r="110" s="1" customFormat="1" ht="15" customHeight="1">
      <c r="B110" s="298"/>
      <c r="C110" s="273" t="s">
        <v>730</v>
      </c>
      <c r="D110" s="273"/>
      <c r="E110" s="273"/>
      <c r="F110" s="296" t="s">
        <v>717</v>
      </c>
      <c r="G110" s="273"/>
      <c r="H110" s="273" t="s">
        <v>751</v>
      </c>
      <c r="I110" s="273" t="s">
        <v>713</v>
      </c>
      <c r="J110" s="273">
        <v>50</v>
      </c>
      <c r="K110" s="287"/>
    </row>
    <row r="111" s="1" customFormat="1" ht="15" customHeight="1">
      <c r="B111" s="298"/>
      <c r="C111" s="273" t="s">
        <v>738</v>
      </c>
      <c r="D111" s="273"/>
      <c r="E111" s="273"/>
      <c r="F111" s="296" t="s">
        <v>717</v>
      </c>
      <c r="G111" s="273"/>
      <c r="H111" s="273" t="s">
        <v>751</v>
      </c>
      <c r="I111" s="273" t="s">
        <v>713</v>
      </c>
      <c r="J111" s="273">
        <v>50</v>
      </c>
      <c r="K111" s="287"/>
    </row>
    <row r="112" s="1" customFormat="1" ht="15" customHeight="1">
      <c r="B112" s="298"/>
      <c r="C112" s="273" t="s">
        <v>736</v>
      </c>
      <c r="D112" s="273"/>
      <c r="E112" s="273"/>
      <c r="F112" s="296" t="s">
        <v>717</v>
      </c>
      <c r="G112" s="273"/>
      <c r="H112" s="273" t="s">
        <v>751</v>
      </c>
      <c r="I112" s="273" t="s">
        <v>713</v>
      </c>
      <c r="J112" s="273">
        <v>50</v>
      </c>
      <c r="K112" s="287"/>
    </row>
    <row r="113" s="1" customFormat="1" ht="15" customHeight="1">
      <c r="B113" s="298"/>
      <c r="C113" s="273" t="s">
        <v>52</v>
      </c>
      <c r="D113" s="273"/>
      <c r="E113" s="273"/>
      <c r="F113" s="296" t="s">
        <v>711</v>
      </c>
      <c r="G113" s="273"/>
      <c r="H113" s="273" t="s">
        <v>752</v>
      </c>
      <c r="I113" s="273" t="s">
        <v>713</v>
      </c>
      <c r="J113" s="273">
        <v>20</v>
      </c>
      <c r="K113" s="287"/>
    </row>
    <row r="114" s="1" customFormat="1" ht="15" customHeight="1">
      <c r="B114" s="298"/>
      <c r="C114" s="273" t="s">
        <v>753</v>
      </c>
      <c r="D114" s="273"/>
      <c r="E114" s="273"/>
      <c r="F114" s="296" t="s">
        <v>711</v>
      </c>
      <c r="G114" s="273"/>
      <c r="H114" s="273" t="s">
        <v>754</v>
      </c>
      <c r="I114" s="273" t="s">
        <v>713</v>
      </c>
      <c r="J114" s="273">
        <v>120</v>
      </c>
      <c r="K114" s="287"/>
    </row>
    <row r="115" s="1" customFormat="1" ht="15" customHeight="1">
      <c r="B115" s="298"/>
      <c r="C115" s="273" t="s">
        <v>37</v>
      </c>
      <c r="D115" s="273"/>
      <c r="E115" s="273"/>
      <c r="F115" s="296" t="s">
        <v>711</v>
      </c>
      <c r="G115" s="273"/>
      <c r="H115" s="273" t="s">
        <v>755</v>
      </c>
      <c r="I115" s="273" t="s">
        <v>746</v>
      </c>
      <c r="J115" s="273"/>
      <c r="K115" s="287"/>
    </row>
    <row r="116" s="1" customFormat="1" ht="15" customHeight="1">
      <c r="B116" s="298"/>
      <c r="C116" s="273" t="s">
        <v>47</v>
      </c>
      <c r="D116" s="273"/>
      <c r="E116" s="273"/>
      <c r="F116" s="296" t="s">
        <v>711</v>
      </c>
      <c r="G116" s="273"/>
      <c r="H116" s="273" t="s">
        <v>756</v>
      </c>
      <c r="I116" s="273" t="s">
        <v>746</v>
      </c>
      <c r="J116" s="273"/>
      <c r="K116" s="287"/>
    </row>
    <row r="117" s="1" customFormat="1" ht="15" customHeight="1">
      <c r="B117" s="298"/>
      <c r="C117" s="273" t="s">
        <v>56</v>
      </c>
      <c r="D117" s="273"/>
      <c r="E117" s="273"/>
      <c r="F117" s="296" t="s">
        <v>711</v>
      </c>
      <c r="G117" s="273"/>
      <c r="H117" s="273" t="s">
        <v>757</v>
      </c>
      <c r="I117" s="273" t="s">
        <v>758</v>
      </c>
      <c r="J117" s="273"/>
      <c r="K117" s="287"/>
    </row>
    <row r="118" s="1" customFormat="1" ht="15" customHeight="1">
      <c r="B118" s="301"/>
      <c r="C118" s="307"/>
      <c r="D118" s="307"/>
      <c r="E118" s="307"/>
      <c r="F118" s="307"/>
      <c r="G118" s="307"/>
      <c r="H118" s="307"/>
      <c r="I118" s="307"/>
      <c r="J118" s="307"/>
      <c r="K118" s="303"/>
    </row>
    <row r="119" s="1" customFormat="1" ht="18.75" customHeight="1">
      <c r="B119" s="308"/>
      <c r="C119" s="309"/>
      <c r="D119" s="309"/>
      <c r="E119" s="309"/>
      <c r="F119" s="310"/>
      <c r="G119" s="309"/>
      <c r="H119" s="309"/>
      <c r="I119" s="309"/>
      <c r="J119" s="309"/>
      <c r="K119" s="308"/>
    </row>
    <row r="120" s="1" customFormat="1" ht="18.75" customHeight="1">
      <c r="B120" s="281"/>
      <c r="C120" s="281"/>
      <c r="D120" s="281"/>
      <c r="E120" s="281"/>
      <c r="F120" s="281"/>
      <c r="G120" s="281"/>
      <c r="H120" s="281"/>
      <c r="I120" s="281"/>
      <c r="J120" s="281"/>
      <c r="K120" s="281"/>
    </row>
    <row r="121" s="1" customFormat="1" ht="7.5" customHeight="1">
      <c r="B121" s="311"/>
      <c r="C121" s="312"/>
      <c r="D121" s="312"/>
      <c r="E121" s="312"/>
      <c r="F121" s="312"/>
      <c r="G121" s="312"/>
      <c r="H121" s="312"/>
      <c r="I121" s="312"/>
      <c r="J121" s="312"/>
      <c r="K121" s="313"/>
    </row>
    <row r="122" s="1" customFormat="1" ht="45" customHeight="1">
      <c r="B122" s="314"/>
      <c r="C122" s="264" t="s">
        <v>759</v>
      </c>
      <c r="D122" s="264"/>
      <c r="E122" s="264"/>
      <c r="F122" s="264"/>
      <c r="G122" s="264"/>
      <c r="H122" s="264"/>
      <c r="I122" s="264"/>
      <c r="J122" s="264"/>
      <c r="K122" s="315"/>
    </row>
    <row r="123" s="1" customFormat="1" ht="17.25" customHeight="1">
      <c r="B123" s="316"/>
      <c r="C123" s="288" t="s">
        <v>705</v>
      </c>
      <c r="D123" s="288"/>
      <c r="E123" s="288"/>
      <c r="F123" s="288" t="s">
        <v>706</v>
      </c>
      <c r="G123" s="289"/>
      <c r="H123" s="288" t="s">
        <v>53</v>
      </c>
      <c r="I123" s="288" t="s">
        <v>56</v>
      </c>
      <c r="J123" s="288" t="s">
        <v>707</v>
      </c>
      <c r="K123" s="317"/>
    </row>
    <row r="124" s="1" customFormat="1" ht="17.25" customHeight="1">
      <c r="B124" s="316"/>
      <c r="C124" s="290" t="s">
        <v>708</v>
      </c>
      <c r="D124" s="290"/>
      <c r="E124" s="290"/>
      <c r="F124" s="291" t="s">
        <v>709</v>
      </c>
      <c r="G124" s="292"/>
      <c r="H124" s="290"/>
      <c r="I124" s="290"/>
      <c r="J124" s="290" t="s">
        <v>710</v>
      </c>
      <c r="K124" s="317"/>
    </row>
    <row r="125" s="1" customFormat="1" ht="5.25" customHeight="1">
      <c r="B125" s="318"/>
      <c r="C125" s="293"/>
      <c r="D125" s="293"/>
      <c r="E125" s="293"/>
      <c r="F125" s="293"/>
      <c r="G125" s="319"/>
      <c r="H125" s="293"/>
      <c r="I125" s="293"/>
      <c r="J125" s="293"/>
      <c r="K125" s="320"/>
    </row>
    <row r="126" s="1" customFormat="1" ht="15" customHeight="1">
      <c r="B126" s="318"/>
      <c r="C126" s="273" t="s">
        <v>714</v>
      </c>
      <c r="D126" s="295"/>
      <c r="E126" s="295"/>
      <c r="F126" s="296" t="s">
        <v>711</v>
      </c>
      <c r="G126" s="273"/>
      <c r="H126" s="273" t="s">
        <v>751</v>
      </c>
      <c r="I126" s="273" t="s">
        <v>713</v>
      </c>
      <c r="J126" s="273">
        <v>120</v>
      </c>
      <c r="K126" s="321"/>
    </row>
    <row r="127" s="1" customFormat="1" ht="15" customHeight="1">
      <c r="B127" s="318"/>
      <c r="C127" s="273" t="s">
        <v>760</v>
      </c>
      <c r="D127" s="273"/>
      <c r="E127" s="273"/>
      <c r="F127" s="296" t="s">
        <v>711</v>
      </c>
      <c r="G127" s="273"/>
      <c r="H127" s="273" t="s">
        <v>761</v>
      </c>
      <c r="I127" s="273" t="s">
        <v>713</v>
      </c>
      <c r="J127" s="273" t="s">
        <v>762</v>
      </c>
      <c r="K127" s="321"/>
    </row>
    <row r="128" s="1" customFormat="1" ht="15" customHeight="1">
      <c r="B128" s="318"/>
      <c r="C128" s="273" t="s">
        <v>659</v>
      </c>
      <c r="D128" s="273"/>
      <c r="E128" s="273"/>
      <c r="F128" s="296" t="s">
        <v>711</v>
      </c>
      <c r="G128" s="273"/>
      <c r="H128" s="273" t="s">
        <v>763</v>
      </c>
      <c r="I128" s="273" t="s">
        <v>713</v>
      </c>
      <c r="J128" s="273" t="s">
        <v>762</v>
      </c>
      <c r="K128" s="321"/>
    </row>
    <row r="129" s="1" customFormat="1" ht="15" customHeight="1">
      <c r="B129" s="318"/>
      <c r="C129" s="273" t="s">
        <v>722</v>
      </c>
      <c r="D129" s="273"/>
      <c r="E129" s="273"/>
      <c r="F129" s="296" t="s">
        <v>717</v>
      </c>
      <c r="G129" s="273"/>
      <c r="H129" s="273" t="s">
        <v>723</v>
      </c>
      <c r="I129" s="273" t="s">
        <v>713</v>
      </c>
      <c r="J129" s="273">
        <v>15</v>
      </c>
      <c r="K129" s="321"/>
    </row>
    <row r="130" s="1" customFormat="1" ht="15" customHeight="1">
      <c r="B130" s="318"/>
      <c r="C130" s="299" t="s">
        <v>724</v>
      </c>
      <c r="D130" s="299"/>
      <c r="E130" s="299"/>
      <c r="F130" s="300" t="s">
        <v>717</v>
      </c>
      <c r="G130" s="299"/>
      <c r="H130" s="299" t="s">
        <v>725</v>
      </c>
      <c r="I130" s="299" t="s">
        <v>713</v>
      </c>
      <c r="J130" s="299">
        <v>15</v>
      </c>
      <c r="K130" s="321"/>
    </row>
    <row r="131" s="1" customFormat="1" ht="15" customHeight="1">
      <c r="B131" s="318"/>
      <c r="C131" s="299" t="s">
        <v>726</v>
      </c>
      <c r="D131" s="299"/>
      <c r="E131" s="299"/>
      <c r="F131" s="300" t="s">
        <v>717</v>
      </c>
      <c r="G131" s="299"/>
      <c r="H131" s="299" t="s">
        <v>727</v>
      </c>
      <c r="I131" s="299" t="s">
        <v>713</v>
      </c>
      <c r="J131" s="299">
        <v>20</v>
      </c>
      <c r="K131" s="321"/>
    </row>
    <row r="132" s="1" customFormat="1" ht="15" customHeight="1">
      <c r="B132" s="318"/>
      <c r="C132" s="299" t="s">
        <v>728</v>
      </c>
      <c r="D132" s="299"/>
      <c r="E132" s="299"/>
      <c r="F132" s="300" t="s">
        <v>717</v>
      </c>
      <c r="G132" s="299"/>
      <c r="H132" s="299" t="s">
        <v>729</v>
      </c>
      <c r="I132" s="299" t="s">
        <v>713</v>
      </c>
      <c r="J132" s="299">
        <v>20</v>
      </c>
      <c r="K132" s="321"/>
    </row>
    <row r="133" s="1" customFormat="1" ht="15" customHeight="1">
      <c r="B133" s="318"/>
      <c r="C133" s="273" t="s">
        <v>716</v>
      </c>
      <c r="D133" s="273"/>
      <c r="E133" s="273"/>
      <c r="F133" s="296" t="s">
        <v>717</v>
      </c>
      <c r="G133" s="273"/>
      <c r="H133" s="273" t="s">
        <v>751</v>
      </c>
      <c r="I133" s="273" t="s">
        <v>713</v>
      </c>
      <c r="J133" s="273">
        <v>50</v>
      </c>
      <c r="K133" s="321"/>
    </row>
    <row r="134" s="1" customFormat="1" ht="15" customHeight="1">
      <c r="B134" s="318"/>
      <c r="C134" s="273" t="s">
        <v>730</v>
      </c>
      <c r="D134" s="273"/>
      <c r="E134" s="273"/>
      <c r="F134" s="296" t="s">
        <v>717</v>
      </c>
      <c r="G134" s="273"/>
      <c r="H134" s="273" t="s">
        <v>751</v>
      </c>
      <c r="I134" s="273" t="s">
        <v>713</v>
      </c>
      <c r="J134" s="273">
        <v>50</v>
      </c>
      <c r="K134" s="321"/>
    </row>
    <row r="135" s="1" customFormat="1" ht="15" customHeight="1">
      <c r="B135" s="318"/>
      <c r="C135" s="273" t="s">
        <v>736</v>
      </c>
      <c r="D135" s="273"/>
      <c r="E135" s="273"/>
      <c r="F135" s="296" t="s">
        <v>717</v>
      </c>
      <c r="G135" s="273"/>
      <c r="H135" s="273" t="s">
        <v>751</v>
      </c>
      <c r="I135" s="273" t="s">
        <v>713</v>
      </c>
      <c r="J135" s="273">
        <v>50</v>
      </c>
      <c r="K135" s="321"/>
    </row>
    <row r="136" s="1" customFormat="1" ht="15" customHeight="1">
      <c r="B136" s="318"/>
      <c r="C136" s="273" t="s">
        <v>738</v>
      </c>
      <c r="D136" s="273"/>
      <c r="E136" s="273"/>
      <c r="F136" s="296" t="s">
        <v>717</v>
      </c>
      <c r="G136" s="273"/>
      <c r="H136" s="273" t="s">
        <v>751</v>
      </c>
      <c r="I136" s="273" t="s">
        <v>713</v>
      </c>
      <c r="J136" s="273">
        <v>50</v>
      </c>
      <c r="K136" s="321"/>
    </row>
    <row r="137" s="1" customFormat="1" ht="15" customHeight="1">
      <c r="B137" s="318"/>
      <c r="C137" s="273" t="s">
        <v>739</v>
      </c>
      <c r="D137" s="273"/>
      <c r="E137" s="273"/>
      <c r="F137" s="296" t="s">
        <v>717</v>
      </c>
      <c r="G137" s="273"/>
      <c r="H137" s="273" t="s">
        <v>764</v>
      </c>
      <c r="I137" s="273" t="s">
        <v>713</v>
      </c>
      <c r="J137" s="273">
        <v>255</v>
      </c>
      <c r="K137" s="321"/>
    </row>
    <row r="138" s="1" customFormat="1" ht="15" customHeight="1">
      <c r="B138" s="318"/>
      <c r="C138" s="273" t="s">
        <v>741</v>
      </c>
      <c r="D138" s="273"/>
      <c r="E138" s="273"/>
      <c r="F138" s="296" t="s">
        <v>711</v>
      </c>
      <c r="G138" s="273"/>
      <c r="H138" s="273" t="s">
        <v>765</v>
      </c>
      <c r="I138" s="273" t="s">
        <v>743</v>
      </c>
      <c r="J138" s="273"/>
      <c r="K138" s="321"/>
    </row>
    <row r="139" s="1" customFormat="1" ht="15" customHeight="1">
      <c r="B139" s="318"/>
      <c r="C139" s="273" t="s">
        <v>744</v>
      </c>
      <c r="D139" s="273"/>
      <c r="E139" s="273"/>
      <c r="F139" s="296" t="s">
        <v>711</v>
      </c>
      <c r="G139" s="273"/>
      <c r="H139" s="273" t="s">
        <v>766</v>
      </c>
      <c r="I139" s="273" t="s">
        <v>746</v>
      </c>
      <c r="J139" s="273"/>
      <c r="K139" s="321"/>
    </row>
    <row r="140" s="1" customFormat="1" ht="15" customHeight="1">
      <c r="B140" s="318"/>
      <c r="C140" s="273" t="s">
        <v>747</v>
      </c>
      <c r="D140" s="273"/>
      <c r="E140" s="273"/>
      <c r="F140" s="296" t="s">
        <v>711</v>
      </c>
      <c r="G140" s="273"/>
      <c r="H140" s="273" t="s">
        <v>747</v>
      </c>
      <c r="I140" s="273" t="s">
        <v>746</v>
      </c>
      <c r="J140" s="273"/>
      <c r="K140" s="321"/>
    </row>
    <row r="141" s="1" customFormat="1" ht="15" customHeight="1">
      <c r="B141" s="318"/>
      <c r="C141" s="273" t="s">
        <v>37</v>
      </c>
      <c r="D141" s="273"/>
      <c r="E141" s="273"/>
      <c r="F141" s="296" t="s">
        <v>711</v>
      </c>
      <c r="G141" s="273"/>
      <c r="H141" s="273" t="s">
        <v>767</v>
      </c>
      <c r="I141" s="273" t="s">
        <v>746</v>
      </c>
      <c r="J141" s="273"/>
      <c r="K141" s="321"/>
    </row>
    <row r="142" s="1" customFormat="1" ht="15" customHeight="1">
      <c r="B142" s="318"/>
      <c r="C142" s="273" t="s">
        <v>768</v>
      </c>
      <c r="D142" s="273"/>
      <c r="E142" s="273"/>
      <c r="F142" s="296" t="s">
        <v>711</v>
      </c>
      <c r="G142" s="273"/>
      <c r="H142" s="273" t="s">
        <v>769</v>
      </c>
      <c r="I142" s="273" t="s">
        <v>746</v>
      </c>
      <c r="J142" s="273"/>
      <c r="K142" s="321"/>
    </row>
    <row r="143" s="1" customFormat="1" ht="15" customHeight="1">
      <c r="B143" s="322"/>
      <c r="C143" s="323"/>
      <c r="D143" s="323"/>
      <c r="E143" s="323"/>
      <c r="F143" s="323"/>
      <c r="G143" s="323"/>
      <c r="H143" s="323"/>
      <c r="I143" s="323"/>
      <c r="J143" s="323"/>
      <c r="K143" s="324"/>
    </row>
    <row r="144" s="1" customFormat="1" ht="18.75" customHeight="1">
      <c r="B144" s="309"/>
      <c r="C144" s="309"/>
      <c r="D144" s="309"/>
      <c r="E144" s="309"/>
      <c r="F144" s="310"/>
      <c r="G144" s="309"/>
      <c r="H144" s="309"/>
      <c r="I144" s="309"/>
      <c r="J144" s="309"/>
      <c r="K144" s="309"/>
    </row>
    <row r="145" s="1" customFormat="1" ht="18.75" customHeight="1">
      <c r="B145" s="281"/>
      <c r="C145" s="281"/>
      <c r="D145" s="281"/>
      <c r="E145" s="281"/>
      <c r="F145" s="281"/>
      <c r="G145" s="281"/>
      <c r="H145" s="281"/>
      <c r="I145" s="281"/>
      <c r="J145" s="281"/>
      <c r="K145" s="281"/>
    </row>
    <row r="146" s="1" customFormat="1" ht="7.5" customHeight="1">
      <c r="B146" s="282"/>
      <c r="C146" s="283"/>
      <c r="D146" s="283"/>
      <c r="E146" s="283"/>
      <c r="F146" s="283"/>
      <c r="G146" s="283"/>
      <c r="H146" s="283"/>
      <c r="I146" s="283"/>
      <c r="J146" s="283"/>
      <c r="K146" s="284"/>
    </row>
    <row r="147" s="1" customFormat="1" ht="45" customHeight="1">
      <c r="B147" s="285"/>
      <c r="C147" s="286" t="s">
        <v>770</v>
      </c>
      <c r="D147" s="286"/>
      <c r="E147" s="286"/>
      <c r="F147" s="286"/>
      <c r="G147" s="286"/>
      <c r="H147" s="286"/>
      <c r="I147" s="286"/>
      <c r="J147" s="286"/>
      <c r="K147" s="287"/>
    </row>
    <row r="148" s="1" customFormat="1" ht="17.25" customHeight="1">
      <c r="B148" s="285"/>
      <c r="C148" s="288" t="s">
        <v>705</v>
      </c>
      <c r="D148" s="288"/>
      <c r="E148" s="288"/>
      <c r="F148" s="288" t="s">
        <v>706</v>
      </c>
      <c r="G148" s="289"/>
      <c r="H148" s="288" t="s">
        <v>53</v>
      </c>
      <c r="I148" s="288" t="s">
        <v>56</v>
      </c>
      <c r="J148" s="288" t="s">
        <v>707</v>
      </c>
      <c r="K148" s="287"/>
    </row>
    <row r="149" s="1" customFormat="1" ht="17.25" customHeight="1">
      <c r="B149" s="285"/>
      <c r="C149" s="290" t="s">
        <v>708</v>
      </c>
      <c r="D149" s="290"/>
      <c r="E149" s="290"/>
      <c r="F149" s="291" t="s">
        <v>709</v>
      </c>
      <c r="G149" s="292"/>
      <c r="H149" s="290"/>
      <c r="I149" s="290"/>
      <c r="J149" s="290" t="s">
        <v>710</v>
      </c>
      <c r="K149" s="287"/>
    </row>
    <row r="150" s="1" customFormat="1" ht="5.25" customHeight="1">
      <c r="B150" s="298"/>
      <c r="C150" s="293"/>
      <c r="D150" s="293"/>
      <c r="E150" s="293"/>
      <c r="F150" s="293"/>
      <c r="G150" s="294"/>
      <c r="H150" s="293"/>
      <c r="I150" s="293"/>
      <c r="J150" s="293"/>
      <c r="K150" s="321"/>
    </row>
    <row r="151" s="1" customFormat="1" ht="15" customHeight="1">
      <c r="B151" s="298"/>
      <c r="C151" s="325" t="s">
        <v>714</v>
      </c>
      <c r="D151" s="273"/>
      <c r="E151" s="273"/>
      <c r="F151" s="326" t="s">
        <v>711</v>
      </c>
      <c r="G151" s="273"/>
      <c r="H151" s="325" t="s">
        <v>751</v>
      </c>
      <c r="I151" s="325" t="s">
        <v>713</v>
      </c>
      <c r="J151" s="325">
        <v>120</v>
      </c>
      <c r="K151" s="321"/>
    </row>
    <row r="152" s="1" customFormat="1" ht="15" customHeight="1">
      <c r="B152" s="298"/>
      <c r="C152" s="325" t="s">
        <v>760</v>
      </c>
      <c r="D152" s="273"/>
      <c r="E152" s="273"/>
      <c r="F152" s="326" t="s">
        <v>711</v>
      </c>
      <c r="G152" s="273"/>
      <c r="H152" s="325" t="s">
        <v>771</v>
      </c>
      <c r="I152" s="325" t="s">
        <v>713</v>
      </c>
      <c r="J152" s="325" t="s">
        <v>762</v>
      </c>
      <c r="K152" s="321"/>
    </row>
    <row r="153" s="1" customFormat="1" ht="15" customHeight="1">
      <c r="B153" s="298"/>
      <c r="C153" s="325" t="s">
        <v>659</v>
      </c>
      <c r="D153" s="273"/>
      <c r="E153" s="273"/>
      <c r="F153" s="326" t="s">
        <v>711</v>
      </c>
      <c r="G153" s="273"/>
      <c r="H153" s="325" t="s">
        <v>772</v>
      </c>
      <c r="I153" s="325" t="s">
        <v>713</v>
      </c>
      <c r="J153" s="325" t="s">
        <v>762</v>
      </c>
      <c r="K153" s="321"/>
    </row>
    <row r="154" s="1" customFormat="1" ht="15" customHeight="1">
      <c r="B154" s="298"/>
      <c r="C154" s="325" t="s">
        <v>716</v>
      </c>
      <c r="D154" s="273"/>
      <c r="E154" s="273"/>
      <c r="F154" s="326" t="s">
        <v>717</v>
      </c>
      <c r="G154" s="273"/>
      <c r="H154" s="325" t="s">
        <v>751</v>
      </c>
      <c r="I154" s="325" t="s">
        <v>713</v>
      </c>
      <c r="J154" s="325">
        <v>50</v>
      </c>
      <c r="K154" s="321"/>
    </row>
    <row r="155" s="1" customFormat="1" ht="15" customHeight="1">
      <c r="B155" s="298"/>
      <c r="C155" s="325" t="s">
        <v>719</v>
      </c>
      <c r="D155" s="273"/>
      <c r="E155" s="273"/>
      <c r="F155" s="326" t="s">
        <v>711</v>
      </c>
      <c r="G155" s="273"/>
      <c r="H155" s="325" t="s">
        <v>751</v>
      </c>
      <c r="I155" s="325" t="s">
        <v>721</v>
      </c>
      <c r="J155" s="325"/>
      <c r="K155" s="321"/>
    </row>
    <row r="156" s="1" customFormat="1" ht="15" customHeight="1">
      <c r="B156" s="298"/>
      <c r="C156" s="325" t="s">
        <v>730</v>
      </c>
      <c r="D156" s="273"/>
      <c r="E156" s="273"/>
      <c r="F156" s="326" t="s">
        <v>717</v>
      </c>
      <c r="G156" s="273"/>
      <c r="H156" s="325" t="s">
        <v>751</v>
      </c>
      <c r="I156" s="325" t="s">
        <v>713</v>
      </c>
      <c r="J156" s="325">
        <v>50</v>
      </c>
      <c r="K156" s="321"/>
    </row>
    <row r="157" s="1" customFormat="1" ht="15" customHeight="1">
      <c r="B157" s="298"/>
      <c r="C157" s="325" t="s">
        <v>738</v>
      </c>
      <c r="D157" s="273"/>
      <c r="E157" s="273"/>
      <c r="F157" s="326" t="s">
        <v>717</v>
      </c>
      <c r="G157" s="273"/>
      <c r="H157" s="325" t="s">
        <v>751</v>
      </c>
      <c r="I157" s="325" t="s">
        <v>713</v>
      </c>
      <c r="J157" s="325">
        <v>50</v>
      </c>
      <c r="K157" s="321"/>
    </row>
    <row r="158" s="1" customFormat="1" ht="15" customHeight="1">
      <c r="B158" s="298"/>
      <c r="C158" s="325" t="s">
        <v>736</v>
      </c>
      <c r="D158" s="273"/>
      <c r="E158" s="273"/>
      <c r="F158" s="326" t="s">
        <v>717</v>
      </c>
      <c r="G158" s="273"/>
      <c r="H158" s="325" t="s">
        <v>751</v>
      </c>
      <c r="I158" s="325" t="s">
        <v>713</v>
      </c>
      <c r="J158" s="325">
        <v>50</v>
      </c>
      <c r="K158" s="321"/>
    </row>
    <row r="159" s="1" customFormat="1" ht="15" customHeight="1">
      <c r="B159" s="298"/>
      <c r="C159" s="325" t="s">
        <v>89</v>
      </c>
      <c r="D159" s="273"/>
      <c r="E159" s="273"/>
      <c r="F159" s="326" t="s">
        <v>711</v>
      </c>
      <c r="G159" s="273"/>
      <c r="H159" s="325" t="s">
        <v>773</v>
      </c>
      <c r="I159" s="325" t="s">
        <v>713</v>
      </c>
      <c r="J159" s="325" t="s">
        <v>774</v>
      </c>
      <c r="K159" s="321"/>
    </row>
    <row r="160" s="1" customFormat="1" ht="15" customHeight="1">
      <c r="B160" s="298"/>
      <c r="C160" s="325" t="s">
        <v>775</v>
      </c>
      <c r="D160" s="273"/>
      <c r="E160" s="273"/>
      <c r="F160" s="326" t="s">
        <v>711</v>
      </c>
      <c r="G160" s="273"/>
      <c r="H160" s="325" t="s">
        <v>776</v>
      </c>
      <c r="I160" s="325" t="s">
        <v>746</v>
      </c>
      <c r="J160" s="325"/>
      <c r="K160" s="321"/>
    </row>
    <row r="161" s="1" customFormat="1" ht="15" customHeight="1">
      <c r="B161" s="327"/>
      <c r="C161" s="307"/>
      <c r="D161" s="307"/>
      <c r="E161" s="307"/>
      <c r="F161" s="307"/>
      <c r="G161" s="307"/>
      <c r="H161" s="307"/>
      <c r="I161" s="307"/>
      <c r="J161" s="307"/>
      <c r="K161" s="328"/>
    </row>
    <row r="162" s="1" customFormat="1" ht="18.75" customHeight="1">
      <c r="B162" s="309"/>
      <c r="C162" s="319"/>
      <c r="D162" s="319"/>
      <c r="E162" s="319"/>
      <c r="F162" s="329"/>
      <c r="G162" s="319"/>
      <c r="H162" s="319"/>
      <c r="I162" s="319"/>
      <c r="J162" s="319"/>
      <c r="K162" s="309"/>
    </row>
    <row r="163" s="1" customFormat="1" ht="18.75" customHeight="1">
      <c r="B163" s="281"/>
      <c r="C163" s="281"/>
      <c r="D163" s="281"/>
      <c r="E163" s="281"/>
      <c r="F163" s="281"/>
      <c r="G163" s="281"/>
      <c r="H163" s="281"/>
      <c r="I163" s="281"/>
      <c r="J163" s="281"/>
      <c r="K163" s="281"/>
    </row>
    <row r="164" s="1" customFormat="1" ht="7.5" customHeight="1">
      <c r="B164" s="260"/>
      <c r="C164" s="261"/>
      <c r="D164" s="261"/>
      <c r="E164" s="261"/>
      <c r="F164" s="261"/>
      <c r="G164" s="261"/>
      <c r="H164" s="261"/>
      <c r="I164" s="261"/>
      <c r="J164" s="261"/>
      <c r="K164" s="262"/>
    </row>
    <row r="165" s="1" customFormat="1" ht="45" customHeight="1">
      <c r="B165" s="263"/>
      <c r="C165" s="264" t="s">
        <v>777</v>
      </c>
      <c r="D165" s="264"/>
      <c r="E165" s="264"/>
      <c r="F165" s="264"/>
      <c r="G165" s="264"/>
      <c r="H165" s="264"/>
      <c r="I165" s="264"/>
      <c r="J165" s="264"/>
      <c r="K165" s="265"/>
    </row>
    <row r="166" s="1" customFormat="1" ht="17.25" customHeight="1">
      <c r="B166" s="263"/>
      <c r="C166" s="288" t="s">
        <v>705</v>
      </c>
      <c r="D166" s="288"/>
      <c r="E166" s="288"/>
      <c r="F166" s="288" t="s">
        <v>706</v>
      </c>
      <c r="G166" s="330"/>
      <c r="H166" s="331" t="s">
        <v>53</v>
      </c>
      <c r="I166" s="331" t="s">
        <v>56</v>
      </c>
      <c r="J166" s="288" t="s">
        <v>707</v>
      </c>
      <c r="K166" s="265"/>
    </row>
    <row r="167" s="1" customFormat="1" ht="17.25" customHeight="1">
      <c r="B167" s="266"/>
      <c r="C167" s="290" t="s">
        <v>708</v>
      </c>
      <c r="D167" s="290"/>
      <c r="E167" s="290"/>
      <c r="F167" s="291" t="s">
        <v>709</v>
      </c>
      <c r="G167" s="332"/>
      <c r="H167" s="333"/>
      <c r="I167" s="333"/>
      <c r="J167" s="290" t="s">
        <v>710</v>
      </c>
      <c r="K167" s="268"/>
    </row>
    <row r="168" s="1" customFormat="1" ht="5.25" customHeight="1">
      <c r="B168" s="298"/>
      <c r="C168" s="293"/>
      <c r="D168" s="293"/>
      <c r="E168" s="293"/>
      <c r="F168" s="293"/>
      <c r="G168" s="294"/>
      <c r="H168" s="293"/>
      <c r="I168" s="293"/>
      <c r="J168" s="293"/>
      <c r="K168" s="321"/>
    </row>
    <row r="169" s="1" customFormat="1" ht="15" customHeight="1">
      <c r="B169" s="298"/>
      <c r="C169" s="273" t="s">
        <v>714</v>
      </c>
      <c r="D169" s="273"/>
      <c r="E169" s="273"/>
      <c r="F169" s="296" t="s">
        <v>711</v>
      </c>
      <c r="G169" s="273"/>
      <c r="H169" s="273" t="s">
        <v>751</v>
      </c>
      <c r="I169" s="273" t="s">
        <v>713</v>
      </c>
      <c r="J169" s="273">
        <v>120</v>
      </c>
      <c r="K169" s="321"/>
    </row>
    <row r="170" s="1" customFormat="1" ht="15" customHeight="1">
      <c r="B170" s="298"/>
      <c r="C170" s="273" t="s">
        <v>760</v>
      </c>
      <c r="D170" s="273"/>
      <c r="E170" s="273"/>
      <c r="F170" s="296" t="s">
        <v>711</v>
      </c>
      <c r="G170" s="273"/>
      <c r="H170" s="273" t="s">
        <v>761</v>
      </c>
      <c r="I170" s="273" t="s">
        <v>713</v>
      </c>
      <c r="J170" s="273" t="s">
        <v>762</v>
      </c>
      <c r="K170" s="321"/>
    </row>
    <row r="171" s="1" customFormat="1" ht="15" customHeight="1">
      <c r="B171" s="298"/>
      <c r="C171" s="273" t="s">
        <v>659</v>
      </c>
      <c r="D171" s="273"/>
      <c r="E171" s="273"/>
      <c r="F171" s="296" t="s">
        <v>711</v>
      </c>
      <c r="G171" s="273"/>
      <c r="H171" s="273" t="s">
        <v>778</v>
      </c>
      <c r="I171" s="273" t="s">
        <v>713</v>
      </c>
      <c r="J171" s="273" t="s">
        <v>762</v>
      </c>
      <c r="K171" s="321"/>
    </row>
    <row r="172" s="1" customFormat="1" ht="15" customHeight="1">
      <c r="B172" s="298"/>
      <c r="C172" s="273" t="s">
        <v>716</v>
      </c>
      <c r="D172" s="273"/>
      <c r="E172" s="273"/>
      <c r="F172" s="296" t="s">
        <v>717</v>
      </c>
      <c r="G172" s="273"/>
      <c r="H172" s="273" t="s">
        <v>778</v>
      </c>
      <c r="I172" s="273" t="s">
        <v>713</v>
      </c>
      <c r="J172" s="273">
        <v>50</v>
      </c>
      <c r="K172" s="321"/>
    </row>
    <row r="173" s="1" customFormat="1" ht="15" customHeight="1">
      <c r="B173" s="298"/>
      <c r="C173" s="273" t="s">
        <v>719</v>
      </c>
      <c r="D173" s="273"/>
      <c r="E173" s="273"/>
      <c r="F173" s="296" t="s">
        <v>711</v>
      </c>
      <c r="G173" s="273"/>
      <c r="H173" s="273" t="s">
        <v>778</v>
      </c>
      <c r="I173" s="273" t="s">
        <v>721</v>
      </c>
      <c r="J173" s="273"/>
      <c r="K173" s="321"/>
    </row>
    <row r="174" s="1" customFormat="1" ht="15" customHeight="1">
      <c r="B174" s="298"/>
      <c r="C174" s="273" t="s">
        <v>730</v>
      </c>
      <c r="D174" s="273"/>
      <c r="E174" s="273"/>
      <c r="F174" s="296" t="s">
        <v>717</v>
      </c>
      <c r="G174" s="273"/>
      <c r="H174" s="273" t="s">
        <v>778</v>
      </c>
      <c r="I174" s="273" t="s">
        <v>713</v>
      </c>
      <c r="J174" s="273">
        <v>50</v>
      </c>
      <c r="K174" s="321"/>
    </row>
    <row r="175" s="1" customFormat="1" ht="15" customHeight="1">
      <c r="B175" s="298"/>
      <c r="C175" s="273" t="s">
        <v>738</v>
      </c>
      <c r="D175" s="273"/>
      <c r="E175" s="273"/>
      <c r="F175" s="296" t="s">
        <v>717</v>
      </c>
      <c r="G175" s="273"/>
      <c r="H175" s="273" t="s">
        <v>778</v>
      </c>
      <c r="I175" s="273" t="s">
        <v>713</v>
      </c>
      <c r="J175" s="273">
        <v>50</v>
      </c>
      <c r="K175" s="321"/>
    </row>
    <row r="176" s="1" customFormat="1" ht="15" customHeight="1">
      <c r="B176" s="298"/>
      <c r="C176" s="273" t="s">
        <v>736</v>
      </c>
      <c r="D176" s="273"/>
      <c r="E176" s="273"/>
      <c r="F176" s="296" t="s">
        <v>717</v>
      </c>
      <c r="G176" s="273"/>
      <c r="H176" s="273" t="s">
        <v>778</v>
      </c>
      <c r="I176" s="273" t="s">
        <v>713</v>
      </c>
      <c r="J176" s="273">
        <v>50</v>
      </c>
      <c r="K176" s="321"/>
    </row>
    <row r="177" s="1" customFormat="1" ht="15" customHeight="1">
      <c r="B177" s="298"/>
      <c r="C177" s="273" t="s">
        <v>104</v>
      </c>
      <c r="D177" s="273"/>
      <c r="E177" s="273"/>
      <c r="F177" s="296" t="s">
        <v>711</v>
      </c>
      <c r="G177" s="273"/>
      <c r="H177" s="273" t="s">
        <v>779</v>
      </c>
      <c r="I177" s="273" t="s">
        <v>780</v>
      </c>
      <c r="J177" s="273"/>
      <c r="K177" s="321"/>
    </row>
    <row r="178" s="1" customFormat="1" ht="15" customHeight="1">
      <c r="B178" s="298"/>
      <c r="C178" s="273" t="s">
        <v>56</v>
      </c>
      <c r="D178" s="273"/>
      <c r="E178" s="273"/>
      <c r="F178" s="296" t="s">
        <v>711</v>
      </c>
      <c r="G178" s="273"/>
      <c r="H178" s="273" t="s">
        <v>781</v>
      </c>
      <c r="I178" s="273" t="s">
        <v>782</v>
      </c>
      <c r="J178" s="273">
        <v>1</v>
      </c>
      <c r="K178" s="321"/>
    </row>
    <row r="179" s="1" customFormat="1" ht="15" customHeight="1">
      <c r="B179" s="298"/>
      <c r="C179" s="273" t="s">
        <v>52</v>
      </c>
      <c r="D179" s="273"/>
      <c r="E179" s="273"/>
      <c r="F179" s="296" t="s">
        <v>711</v>
      </c>
      <c r="G179" s="273"/>
      <c r="H179" s="273" t="s">
        <v>783</v>
      </c>
      <c r="I179" s="273" t="s">
        <v>713</v>
      </c>
      <c r="J179" s="273">
        <v>20</v>
      </c>
      <c r="K179" s="321"/>
    </row>
    <row r="180" s="1" customFormat="1" ht="15" customHeight="1">
      <c r="B180" s="298"/>
      <c r="C180" s="273" t="s">
        <v>53</v>
      </c>
      <c r="D180" s="273"/>
      <c r="E180" s="273"/>
      <c r="F180" s="296" t="s">
        <v>711</v>
      </c>
      <c r="G180" s="273"/>
      <c r="H180" s="273" t="s">
        <v>784</v>
      </c>
      <c r="I180" s="273" t="s">
        <v>713</v>
      </c>
      <c r="J180" s="273">
        <v>255</v>
      </c>
      <c r="K180" s="321"/>
    </row>
    <row r="181" s="1" customFormat="1" ht="15" customHeight="1">
      <c r="B181" s="298"/>
      <c r="C181" s="273" t="s">
        <v>105</v>
      </c>
      <c r="D181" s="273"/>
      <c r="E181" s="273"/>
      <c r="F181" s="296" t="s">
        <v>711</v>
      </c>
      <c r="G181" s="273"/>
      <c r="H181" s="273" t="s">
        <v>675</v>
      </c>
      <c r="I181" s="273" t="s">
        <v>713</v>
      </c>
      <c r="J181" s="273">
        <v>10</v>
      </c>
      <c r="K181" s="321"/>
    </row>
    <row r="182" s="1" customFormat="1" ht="15" customHeight="1">
      <c r="B182" s="298"/>
      <c r="C182" s="273" t="s">
        <v>106</v>
      </c>
      <c r="D182" s="273"/>
      <c r="E182" s="273"/>
      <c r="F182" s="296" t="s">
        <v>711</v>
      </c>
      <c r="G182" s="273"/>
      <c r="H182" s="273" t="s">
        <v>785</v>
      </c>
      <c r="I182" s="273" t="s">
        <v>746</v>
      </c>
      <c r="J182" s="273"/>
      <c r="K182" s="321"/>
    </row>
    <row r="183" s="1" customFormat="1" ht="15" customHeight="1">
      <c r="B183" s="298"/>
      <c r="C183" s="273" t="s">
        <v>786</v>
      </c>
      <c r="D183" s="273"/>
      <c r="E183" s="273"/>
      <c r="F183" s="296" t="s">
        <v>711</v>
      </c>
      <c r="G183" s="273"/>
      <c r="H183" s="273" t="s">
        <v>787</v>
      </c>
      <c r="I183" s="273" t="s">
        <v>746</v>
      </c>
      <c r="J183" s="273"/>
      <c r="K183" s="321"/>
    </row>
    <row r="184" s="1" customFormat="1" ht="15" customHeight="1">
      <c r="B184" s="298"/>
      <c r="C184" s="273" t="s">
        <v>775</v>
      </c>
      <c r="D184" s="273"/>
      <c r="E184" s="273"/>
      <c r="F184" s="296" t="s">
        <v>711</v>
      </c>
      <c r="G184" s="273"/>
      <c r="H184" s="273" t="s">
        <v>788</v>
      </c>
      <c r="I184" s="273" t="s">
        <v>746</v>
      </c>
      <c r="J184" s="273"/>
      <c r="K184" s="321"/>
    </row>
    <row r="185" s="1" customFormat="1" ht="15" customHeight="1">
      <c r="B185" s="298"/>
      <c r="C185" s="273" t="s">
        <v>108</v>
      </c>
      <c r="D185" s="273"/>
      <c r="E185" s="273"/>
      <c r="F185" s="296" t="s">
        <v>717</v>
      </c>
      <c r="G185" s="273"/>
      <c r="H185" s="273" t="s">
        <v>789</v>
      </c>
      <c r="I185" s="273" t="s">
        <v>713</v>
      </c>
      <c r="J185" s="273">
        <v>50</v>
      </c>
      <c r="K185" s="321"/>
    </row>
    <row r="186" s="1" customFormat="1" ht="15" customHeight="1">
      <c r="B186" s="298"/>
      <c r="C186" s="273" t="s">
        <v>790</v>
      </c>
      <c r="D186" s="273"/>
      <c r="E186" s="273"/>
      <c r="F186" s="296" t="s">
        <v>717</v>
      </c>
      <c r="G186" s="273"/>
      <c r="H186" s="273" t="s">
        <v>791</v>
      </c>
      <c r="I186" s="273" t="s">
        <v>792</v>
      </c>
      <c r="J186" s="273"/>
      <c r="K186" s="321"/>
    </row>
    <row r="187" s="1" customFormat="1" ht="15" customHeight="1">
      <c r="B187" s="298"/>
      <c r="C187" s="273" t="s">
        <v>793</v>
      </c>
      <c r="D187" s="273"/>
      <c r="E187" s="273"/>
      <c r="F187" s="296" t="s">
        <v>717</v>
      </c>
      <c r="G187" s="273"/>
      <c r="H187" s="273" t="s">
        <v>794</v>
      </c>
      <c r="I187" s="273" t="s">
        <v>792</v>
      </c>
      <c r="J187" s="273"/>
      <c r="K187" s="321"/>
    </row>
    <row r="188" s="1" customFormat="1" ht="15" customHeight="1">
      <c r="B188" s="298"/>
      <c r="C188" s="273" t="s">
        <v>795</v>
      </c>
      <c r="D188" s="273"/>
      <c r="E188" s="273"/>
      <c r="F188" s="296" t="s">
        <v>717</v>
      </c>
      <c r="G188" s="273"/>
      <c r="H188" s="273" t="s">
        <v>796</v>
      </c>
      <c r="I188" s="273" t="s">
        <v>792</v>
      </c>
      <c r="J188" s="273"/>
      <c r="K188" s="321"/>
    </row>
    <row r="189" s="1" customFormat="1" ht="15" customHeight="1">
      <c r="B189" s="298"/>
      <c r="C189" s="334" t="s">
        <v>797</v>
      </c>
      <c r="D189" s="273"/>
      <c r="E189" s="273"/>
      <c r="F189" s="296" t="s">
        <v>717</v>
      </c>
      <c r="G189" s="273"/>
      <c r="H189" s="273" t="s">
        <v>798</v>
      </c>
      <c r="I189" s="273" t="s">
        <v>799</v>
      </c>
      <c r="J189" s="335" t="s">
        <v>800</v>
      </c>
      <c r="K189" s="321"/>
    </row>
    <row r="190" s="16" customFormat="1" ht="15" customHeight="1">
      <c r="B190" s="336"/>
      <c r="C190" s="337" t="s">
        <v>801</v>
      </c>
      <c r="D190" s="338"/>
      <c r="E190" s="338"/>
      <c r="F190" s="339" t="s">
        <v>717</v>
      </c>
      <c r="G190" s="338"/>
      <c r="H190" s="338" t="s">
        <v>802</v>
      </c>
      <c r="I190" s="338" t="s">
        <v>799</v>
      </c>
      <c r="J190" s="340" t="s">
        <v>800</v>
      </c>
      <c r="K190" s="341"/>
    </row>
    <row r="191" s="1" customFormat="1" ht="15" customHeight="1">
      <c r="B191" s="298"/>
      <c r="C191" s="334" t="s">
        <v>41</v>
      </c>
      <c r="D191" s="273"/>
      <c r="E191" s="273"/>
      <c r="F191" s="296" t="s">
        <v>711</v>
      </c>
      <c r="G191" s="273"/>
      <c r="H191" s="270" t="s">
        <v>803</v>
      </c>
      <c r="I191" s="273" t="s">
        <v>804</v>
      </c>
      <c r="J191" s="273"/>
      <c r="K191" s="321"/>
    </row>
    <row r="192" s="1" customFormat="1" ht="15" customHeight="1">
      <c r="B192" s="298"/>
      <c r="C192" s="334" t="s">
        <v>805</v>
      </c>
      <c r="D192" s="273"/>
      <c r="E192" s="273"/>
      <c r="F192" s="296" t="s">
        <v>711</v>
      </c>
      <c r="G192" s="273"/>
      <c r="H192" s="273" t="s">
        <v>806</v>
      </c>
      <c r="I192" s="273" t="s">
        <v>746</v>
      </c>
      <c r="J192" s="273"/>
      <c r="K192" s="321"/>
    </row>
    <row r="193" s="1" customFormat="1" ht="15" customHeight="1">
      <c r="B193" s="298"/>
      <c r="C193" s="334" t="s">
        <v>807</v>
      </c>
      <c r="D193" s="273"/>
      <c r="E193" s="273"/>
      <c r="F193" s="296" t="s">
        <v>711</v>
      </c>
      <c r="G193" s="273"/>
      <c r="H193" s="273" t="s">
        <v>808</v>
      </c>
      <c r="I193" s="273" t="s">
        <v>746</v>
      </c>
      <c r="J193" s="273"/>
      <c r="K193" s="321"/>
    </row>
    <row r="194" s="1" customFormat="1" ht="15" customHeight="1">
      <c r="B194" s="298"/>
      <c r="C194" s="334" t="s">
        <v>809</v>
      </c>
      <c r="D194" s="273"/>
      <c r="E194" s="273"/>
      <c r="F194" s="296" t="s">
        <v>717</v>
      </c>
      <c r="G194" s="273"/>
      <c r="H194" s="273" t="s">
        <v>810</v>
      </c>
      <c r="I194" s="273" t="s">
        <v>746</v>
      </c>
      <c r="J194" s="273"/>
      <c r="K194" s="321"/>
    </row>
    <row r="195" s="1" customFormat="1" ht="15" customHeight="1">
      <c r="B195" s="327"/>
      <c r="C195" s="342"/>
      <c r="D195" s="307"/>
      <c r="E195" s="307"/>
      <c r="F195" s="307"/>
      <c r="G195" s="307"/>
      <c r="H195" s="307"/>
      <c r="I195" s="307"/>
      <c r="J195" s="307"/>
      <c r="K195" s="328"/>
    </row>
    <row r="196" s="1" customFormat="1" ht="18.75" customHeight="1">
      <c r="B196" s="309"/>
      <c r="C196" s="319"/>
      <c r="D196" s="319"/>
      <c r="E196" s="319"/>
      <c r="F196" s="329"/>
      <c r="G196" s="319"/>
      <c r="H196" s="319"/>
      <c r="I196" s="319"/>
      <c r="J196" s="319"/>
      <c r="K196" s="309"/>
    </row>
    <row r="197" s="1" customFormat="1" ht="18.75" customHeight="1">
      <c r="B197" s="309"/>
      <c r="C197" s="319"/>
      <c r="D197" s="319"/>
      <c r="E197" s="319"/>
      <c r="F197" s="329"/>
      <c r="G197" s="319"/>
      <c r="H197" s="319"/>
      <c r="I197" s="319"/>
      <c r="J197" s="319"/>
      <c r="K197" s="309"/>
    </row>
    <row r="198" s="1" customFormat="1" ht="18.75" customHeight="1">
      <c r="B198" s="281"/>
      <c r="C198" s="281"/>
      <c r="D198" s="281"/>
      <c r="E198" s="281"/>
      <c r="F198" s="281"/>
      <c r="G198" s="281"/>
      <c r="H198" s="281"/>
      <c r="I198" s="281"/>
      <c r="J198" s="281"/>
      <c r="K198" s="281"/>
    </row>
    <row r="199" s="1" customFormat="1" ht="13.5">
      <c r="B199" s="260"/>
      <c r="C199" s="261"/>
      <c r="D199" s="261"/>
      <c r="E199" s="261"/>
      <c r="F199" s="261"/>
      <c r="G199" s="261"/>
      <c r="H199" s="261"/>
      <c r="I199" s="261"/>
      <c r="J199" s="261"/>
      <c r="K199" s="262"/>
    </row>
    <row r="200" s="1" customFormat="1" ht="21">
      <c r="B200" s="263"/>
      <c r="C200" s="264" t="s">
        <v>811</v>
      </c>
      <c r="D200" s="264"/>
      <c r="E200" s="264"/>
      <c r="F200" s="264"/>
      <c r="G200" s="264"/>
      <c r="H200" s="264"/>
      <c r="I200" s="264"/>
      <c r="J200" s="264"/>
      <c r="K200" s="265"/>
    </row>
    <row r="201" s="1" customFormat="1" ht="25.5" customHeight="1">
      <c r="B201" s="263"/>
      <c r="C201" s="343" t="s">
        <v>812</v>
      </c>
      <c r="D201" s="343"/>
      <c r="E201" s="343"/>
      <c r="F201" s="343" t="s">
        <v>813</v>
      </c>
      <c r="G201" s="344"/>
      <c r="H201" s="343" t="s">
        <v>814</v>
      </c>
      <c r="I201" s="343"/>
      <c r="J201" s="343"/>
      <c r="K201" s="265"/>
    </row>
    <row r="202" s="1" customFormat="1" ht="5.25" customHeight="1">
      <c r="B202" s="298"/>
      <c r="C202" s="293"/>
      <c r="D202" s="293"/>
      <c r="E202" s="293"/>
      <c r="F202" s="293"/>
      <c r="G202" s="319"/>
      <c r="H202" s="293"/>
      <c r="I202" s="293"/>
      <c r="J202" s="293"/>
      <c r="K202" s="321"/>
    </row>
    <row r="203" s="1" customFormat="1" ht="15" customHeight="1">
      <c r="B203" s="298"/>
      <c r="C203" s="273" t="s">
        <v>804</v>
      </c>
      <c r="D203" s="273"/>
      <c r="E203" s="273"/>
      <c r="F203" s="296" t="s">
        <v>42</v>
      </c>
      <c r="G203" s="273"/>
      <c r="H203" s="273" t="s">
        <v>815</v>
      </c>
      <c r="I203" s="273"/>
      <c r="J203" s="273"/>
      <c r="K203" s="321"/>
    </row>
    <row r="204" s="1" customFormat="1" ht="15" customHeight="1">
      <c r="B204" s="298"/>
      <c r="C204" s="273"/>
      <c r="D204" s="273"/>
      <c r="E204" s="273"/>
      <c r="F204" s="296" t="s">
        <v>43</v>
      </c>
      <c r="G204" s="273"/>
      <c r="H204" s="273" t="s">
        <v>816</v>
      </c>
      <c r="I204" s="273"/>
      <c r="J204" s="273"/>
      <c r="K204" s="321"/>
    </row>
    <row r="205" s="1" customFormat="1" ht="15" customHeight="1">
      <c r="B205" s="298"/>
      <c r="C205" s="273"/>
      <c r="D205" s="273"/>
      <c r="E205" s="273"/>
      <c r="F205" s="296" t="s">
        <v>46</v>
      </c>
      <c r="G205" s="273"/>
      <c r="H205" s="273" t="s">
        <v>817</v>
      </c>
      <c r="I205" s="273"/>
      <c r="J205" s="273"/>
      <c r="K205" s="321"/>
    </row>
    <row r="206" s="1" customFormat="1" ht="15" customHeight="1">
      <c r="B206" s="298"/>
      <c r="C206" s="273"/>
      <c r="D206" s="273"/>
      <c r="E206" s="273"/>
      <c r="F206" s="296" t="s">
        <v>44</v>
      </c>
      <c r="G206" s="273"/>
      <c r="H206" s="273" t="s">
        <v>818</v>
      </c>
      <c r="I206" s="273"/>
      <c r="J206" s="273"/>
      <c r="K206" s="321"/>
    </row>
    <row r="207" s="1" customFormat="1" ht="15" customHeight="1">
      <c r="B207" s="298"/>
      <c r="C207" s="273"/>
      <c r="D207" s="273"/>
      <c r="E207" s="273"/>
      <c r="F207" s="296" t="s">
        <v>45</v>
      </c>
      <c r="G207" s="273"/>
      <c r="H207" s="273" t="s">
        <v>819</v>
      </c>
      <c r="I207" s="273"/>
      <c r="J207" s="273"/>
      <c r="K207" s="321"/>
    </row>
    <row r="208" s="1" customFormat="1" ht="15" customHeight="1">
      <c r="B208" s="298"/>
      <c r="C208" s="273"/>
      <c r="D208" s="273"/>
      <c r="E208" s="273"/>
      <c r="F208" s="296"/>
      <c r="G208" s="273"/>
      <c r="H208" s="273"/>
      <c r="I208" s="273"/>
      <c r="J208" s="273"/>
      <c r="K208" s="321"/>
    </row>
    <row r="209" s="1" customFormat="1" ht="15" customHeight="1">
      <c r="B209" s="298"/>
      <c r="C209" s="273" t="s">
        <v>758</v>
      </c>
      <c r="D209" s="273"/>
      <c r="E209" s="273"/>
      <c r="F209" s="296" t="s">
        <v>78</v>
      </c>
      <c r="G209" s="273"/>
      <c r="H209" s="273" t="s">
        <v>820</v>
      </c>
      <c r="I209" s="273"/>
      <c r="J209" s="273"/>
      <c r="K209" s="321"/>
    </row>
    <row r="210" s="1" customFormat="1" ht="15" customHeight="1">
      <c r="B210" s="298"/>
      <c r="C210" s="273"/>
      <c r="D210" s="273"/>
      <c r="E210" s="273"/>
      <c r="F210" s="296" t="s">
        <v>654</v>
      </c>
      <c r="G210" s="273"/>
      <c r="H210" s="273" t="s">
        <v>655</v>
      </c>
      <c r="I210" s="273"/>
      <c r="J210" s="273"/>
      <c r="K210" s="321"/>
    </row>
    <row r="211" s="1" customFormat="1" ht="15" customHeight="1">
      <c r="B211" s="298"/>
      <c r="C211" s="273"/>
      <c r="D211" s="273"/>
      <c r="E211" s="273"/>
      <c r="F211" s="296" t="s">
        <v>652</v>
      </c>
      <c r="G211" s="273"/>
      <c r="H211" s="273" t="s">
        <v>821</v>
      </c>
      <c r="I211" s="273"/>
      <c r="J211" s="273"/>
      <c r="K211" s="321"/>
    </row>
    <row r="212" s="1" customFormat="1" ht="15" customHeight="1">
      <c r="B212" s="345"/>
      <c r="C212" s="273"/>
      <c r="D212" s="273"/>
      <c r="E212" s="273"/>
      <c r="F212" s="296" t="s">
        <v>82</v>
      </c>
      <c r="G212" s="334"/>
      <c r="H212" s="325" t="s">
        <v>656</v>
      </c>
      <c r="I212" s="325"/>
      <c r="J212" s="325"/>
      <c r="K212" s="346"/>
    </row>
    <row r="213" s="1" customFormat="1" ht="15" customHeight="1">
      <c r="B213" s="345"/>
      <c r="C213" s="273"/>
      <c r="D213" s="273"/>
      <c r="E213" s="273"/>
      <c r="F213" s="296" t="s">
        <v>657</v>
      </c>
      <c r="G213" s="334"/>
      <c r="H213" s="325" t="s">
        <v>822</v>
      </c>
      <c r="I213" s="325"/>
      <c r="J213" s="325"/>
      <c r="K213" s="346"/>
    </row>
    <row r="214" s="1" customFormat="1" ht="15" customHeight="1">
      <c r="B214" s="345"/>
      <c r="C214" s="273"/>
      <c r="D214" s="273"/>
      <c r="E214" s="273"/>
      <c r="F214" s="296"/>
      <c r="G214" s="334"/>
      <c r="H214" s="325"/>
      <c r="I214" s="325"/>
      <c r="J214" s="325"/>
      <c r="K214" s="346"/>
    </row>
    <row r="215" s="1" customFormat="1" ht="15" customHeight="1">
      <c r="B215" s="345"/>
      <c r="C215" s="273" t="s">
        <v>782</v>
      </c>
      <c r="D215" s="273"/>
      <c r="E215" s="273"/>
      <c r="F215" s="296">
        <v>1</v>
      </c>
      <c r="G215" s="334"/>
      <c r="H215" s="325" t="s">
        <v>823</v>
      </c>
      <c r="I215" s="325"/>
      <c r="J215" s="325"/>
      <c r="K215" s="346"/>
    </row>
    <row r="216" s="1" customFormat="1" ht="15" customHeight="1">
      <c r="B216" s="345"/>
      <c r="C216" s="273"/>
      <c r="D216" s="273"/>
      <c r="E216" s="273"/>
      <c r="F216" s="296">
        <v>2</v>
      </c>
      <c r="G216" s="334"/>
      <c r="H216" s="325" t="s">
        <v>824</v>
      </c>
      <c r="I216" s="325"/>
      <c r="J216" s="325"/>
      <c r="K216" s="346"/>
    </row>
    <row r="217" s="1" customFormat="1" ht="15" customHeight="1">
      <c r="B217" s="345"/>
      <c r="C217" s="273"/>
      <c r="D217" s="273"/>
      <c r="E217" s="273"/>
      <c r="F217" s="296">
        <v>3</v>
      </c>
      <c r="G217" s="334"/>
      <c r="H217" s="325" t="s">
        <v>825</v>
      </c>
      <c r="I217" s="325"/>
      <c r="J217" s="325"/>
      <c r="K217" s="346"/>
    </row>
    <row r="218" s="1" customFormat="1" ht="15" customHeight="1">
      <c r="B218" s="345"/>
      <c r="C218" s="273"/>
      <c r="D218" s="273"/>
      <c r="E218" s="273"/>
      <c r="F218" s="296">
        <v>4</v>
      </c>
      <c r="G218" s="334"/>
      <c r="H218" s="325" t="s">
        <v>826</v>
      </c>
      <c r="I218" s="325"/>
      <c r="J218" s="325"/>
      <c r="K218" s="346"/>
    </row>
    <row r="219" s="1" customFormat="1" ht="12.75" customHeight="1">
      <c r="B219" s="347"/>
      <c r="C219" s="348"/>
      <c r="D219" s="348"/>
      <c r="E219" s="348"/>
      <c r="F219" s="348"/>
      <c r="G219" s="348"/>
      <c r="H219" s="348"/>
      <c r="I219" s="348"/>
      <c r="J219" s="348"/>
      <c r="K219" s="34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Lubomír Kovář</dc:creator>
  <cp:lastModifiedBy>Lubomír Kovář</cp:lastModifiedBy>
  <dcterms:created xsi:type="dcterms:W3CDTF">2024-09-23T09:38:46Z</dcterms:created>
  <dcterms:modified xsi:type="dcterms:W3CDTF">2024-09-23T09:38:52Z</dcterms:modified>
</cp:coreProperties>
</file>